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usiness Plan 27.11.2022\"/>
    </mc:Choice>
  </mc:AlternateContent>
  <xr:revisionPtr revIDLastSave="0" documentId="13_ncr:1_{C4D58B93-E910-4C98-9687-B1C01EAAE4D8}" xr6:coauthVersionLast="47" xr6:coauthVersionMax="47" xr10:uidLastSave="{00000000-0000-0000-0000-000000000000}"/>
  <bookViews>
    <workbookView xWindow="-120" yWindow="-120" windowWidth="29040" windowHeight="17640" activeTab="1" xr2:uid="{6B8C5236-DAD6-46D8-AF7C-3B28CC60A930}"/>
  </bookViews>
  <sheets>
    <sheet name=" English draft" sheetId="6" r:id="rId1"/>
    <sheet name="Deutsch Entwurf" sheetId="5" r:id="rId2"/>
    <sheet name="Deutsch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3" i="6" l="1"/>
  <c r="K43" i="5"/>
  <c r="J43" i="5"/>
  <c r="F43" i="6"/>
  <c r="D43" i="6"/>
  <c r="L43" i="6" s="1"/>
  <c r="C43" i="6"/>
  <c r="G44" i="6" s="1"/>
  <c r="B43" i="6"/>
  <c r="E43" i="6" l="1"/>
  <c r="H43" i="6"/>
  <c r="H45" i="6" s="1"/>
  <c r="R23" i="6" l="1"/>
  <c r="F43" i="5" l="1"/>
  <c r="D43" i="5"/>
  <c r="B43" i="5"/>
  <c r="K44" i="5"/>
  <c r="C43" i="5"/>
  <c r="M43" i="5" l="1"/>
  <c r="M45" i="5" s="1"/>
  <c r="R26" i="5" s="1"/>
  <c r="L43" i="5"/>
  <c r="E43" i="5"/>
  <c r="H43" i="5"/>
  <c r="H45" i="5" s="1"/>
  <c r="G44" i="5"/>
  <c r="R42" i="5" l="1"/>
  <c r="R29" i="5" s="1"/>
  <c r="R23" i="5"/>
  <c r="D10" i="1"/>
  <c r="C10" i="1"/>
  <c r="B5" i="1"/>
  <c r="G10" i="1" s="1"/>
  <c r="G11" i="1" s="1"/>
  <c r="R43" i="5" l="1"/>
  <c r="G31" i="5" s="1"/>
  <c r="R45" i="5"/>
  <c r="R11" i="5" s="1"/>
  <c r="G5" i="1"/>
  <c r="G7" i="1" s="1"/>
  <c r="A14" i="1" s="1"/>
  <c r="H14" i="1"/>
  <c r="E14" i="1"/>
  <c r="F6" i="1"/>
  <c r="D5" i="1"/>
  <c r="J43" i="6"/>
  <c r="M43" i="6"/>
  <c r="M45" i="6" s="1"/>
  <c r="R26" i="6" l="1"/>
  <c r="R42" i="6"/>
  <c r="K44" i="6"/>
  <c r="R43" i="6" l="1"/>
  <c r="G31" i="6" s="1"/>
  <c r="R29" i="6"/>
  <c r="R45" i="6"/>
  <c r="R11" i="6" s="1"/>
</calcChain>
</file>

<file path=xl/sharedStrings.xml><?xml version="1.0" encoding="utf-8"?>
<sst xmlns="http://schemas.openxmlformats.org/spreadsheetml/2006/main" count="118" uniqueCount="79">
  <si>
    <t>Investition</t>
  </si>
  <si>
    <t>Anzahl Bade plätze</t>
  </si>
  <si>
    <t>Bade plätze</t>
  </si>
  <si>
    <t>Mehreinnahmen Miete Badeplatz pro Tag</t>
  </si>
  <si>
    <t>Anzahl Tage       pro Saison (abzüglich Regentage)</t>
  </si>
  <si>
    <t>Plätze +</t>
  </si>
  <si>
    <t>Durchschnitt Getränkeumsatz pro Badeplatz pro Tag</t>
  </si>
  <si>
    <t>angenommene Steigerung Getränkeumsatz in      %   /        €uro</t>
  </si>
  <si>
    <t>Mehreinnahmen durch Getränke-umsatz pro Tag</t>
  </si>
  <si>
    <t>Anzahl Tage      pro Saison (abzüglich Regentage)</t>
  </si>
  <si>
    <t>Diese Felder bitte nach Ihren Vorgaben / Schätzungen ausfüllen</t>
  </si>
  <si>
    <t>Anzahl Produkte</t>
  </si>
  <si>
    <t>Mehreinnahmen durch Miete Badeplatz pro Saison</t>
  </si>
  <si>
    <t>Mehreinnahmen durch Getränkeumsatz pro Saison</t>
  </si>
  <si>
    <t>Bitte Anzahl der Produkte und die gesamte Investition von der Webseite übernehmen!</t>
  </si>
  <si>
    <t>Return on Investment (Tage)</t>
  </si>
  <si>
    <t>Dieser Felder berechnen automatisch die prognostizierten Mehreinnahmen</t>
  </si>
  <si>
    <t>Mehreinnahmen gesamt - durch die Mieten Badeplätze und Getränkeumsatz</t>
  </si>
  <si>
    <t xml:space="preserve">Durchschnitt derzeitige Auslastung </t>
  </si>
  <si>
    <t>Durchschnitt neue Auslastung Badeplätze gesamt</t>
  </si>
  <si>
    <t>Mehreinnahmen minus Investition</t>
  </si>
  <si>
    <t>Miete pro Badeplatz                (2 Liegen +              1 Sonnenschirm)</t>
  </si>
  <si>
    <t>These fields automatically calculate the projected additional revenue</t>
  </si>
  <si>
    <t>Please fill in these fields according to your specifications / estimates</t>
  </si>
  <si>
    <t>Additional income minus investment</t>
  </si>
  <si>
    <t>Total additional income - from renting bathing areas and beverage sales</t>
  </si>
  <si>
    <t>Additional income from beverage sales per season</t>
  </si>
  <si>
    <t>Number of days per season (minus rainy days)</t>
  </si>
  <si>
    <t>Additional income from beverage sales per day</t>
  </si>
  <si>
    <t>Average new occupancy of bathing places in total</t>
  </si>
  <si>
    <t>Average beverage turnover per bathing place per day</t>
  </si>
  <si>
    <t>Additional income from renting a bathing place per season</t>
  </si>
  <si>
    <t>places +</t>
  </si>
  <si>
    <t>bathing places</t>
  </si>
  <si>
    <t>Number of bathing places</t>
  </si>
  <si>
    <t>Rent per bathing place (2 loungers + 1 umbrella)</t>
  </si>
  <si>
    <t>Please take the number of products and the total investment from the website!</t>
  </si>
  <si>
    <t>angenommene Mehr-Auslastung an Badeplätzen</t>
  </si>
  <si>
    <t>Investment</t>
  </si>
  <si>
    <t>Miete pro Badeplatz (2 Liegen + 1 Sonnenschirm)</t>
  </si>
  <si>
    <t>angenommene Steigerung Getränkeumsatz</t>
  </si>
  <si>
    <t>Durch die Returns wird sich die Investition amortisiert haben in</t>
  </si>
  <si>
    <t>Tagen</t>
  </si>
  <si>
    <t>Returns</t>
  </si>
  <si>
    <t>Mehreinnahmen durch Miete Badeplätze</t>
  </si>
  <si>
    <t>Mehreinnahmen durch Getränkeumsatz</t>
  </si>
  <si>
    <t>Mehreinnahmen gesamt durch Miete und Getränke</t>
  </si>
  <si>
    <t xml:space="preserve">Durchschnittliche Auslastung in der Saison </t>
  </si>
  <si>
    <t xml:space="preserve">Durchschnitt-liche Auslastung in der Saison </t>
  </si>
  <si>
    <t>Durchschnittliche neue Auslastung an Badeplätze gesamt</t>
  </si>
  <si>
    <t>Anzahl Tage pro Saison (abzüglich Regentage)</t>
  </si>
  <si>
    <t>Mehrein-nahmen Miete Badeplatz pro Tag</t>
  </si>
  <si>
    <t>angenommene Steigerung Getränke-umsatz in %</t>
  </si>
  <si>
    <t>Mehrein-nahmen durch Getränke-umsatz pro Tag</t>
  </si>
  <si>
    <t>Umsatz +</t>
  </si>
  <si>
    <t>Durch die Investition in die Produkte werden voraus-sichtlich Mehreinnahmen minus Investment erwartet in Höhe von</t>
  </si>
  <si>
    <r>
      <rPr>
        <b/>
        <i/>
        <sz val="14"/>
        <color theme="1"/>
        <rFont val="Calibri"/>
        <family val="2"/>
        <scheme val="minor"/>
      </rPr>
      <t>ROI</t>
    </r>
    <r>
      <rPr>
        <sz val="12"/>
        <color theme="1"/>
        <rFont val="Calibri"/>
        <family val="2"/>
        <scheme val="minor"/>
      </rPr>
      <t xml:space="preserve">
Der ROI wird prognostiziert auf der Grundlage von:</t>
    </r>
  </si>
  <si>
    <t>Return minus        Investment</t>
  </si>
  <si>
    <t>*</t>
  </si>
  <si>
    <t>Detailierte Aufstellung der Berechnungen</t>
  </si>
  <si>
    <r>
      <rPr>
        <b/>
        <i/>
        <sz val="14"/>
        <color theme="1"/>
        <rFont val="Calibri"/>
        <family val="2"/>
        <scheme val="minor"/>
      </rPr>
      <t>ROI</t>
    </r>
    <r>
      <rPr>
        <sz val="12"/>
        <color theme="1"/>
        <rFont val="Calibri"/>
        <family val="2"/>
        <scheme val="minor"/>
      </rPr>
      <t xml:space="preserve"> The ROI is predicted based on:</t>
    </r>
  </si>
  <si>
    <t>investments</t>
  </si>
  <si>
    <t>The returns will have paid off the investment in</t>
  </si>
  <si>
    <t xml:space="preserve"> Average occupancy in the season</t>
  </si>
  <si>
    <t>days</t>
  </si>
  <si>
    <t>assumed additional occupancy at bathing places</t>
  </si>
  <si>
    <t>assumed increase in beverage sales</t>
  </si>
  <si>
    <t>returns</t>
  </si>
  <si>
    <t>Additional income from renting bathing places</t>
  </si>
  <si>
    <t>Return minus investment</t>
  </si>
  <si>
    <t>Additional income from beverage sales</t>
  </si>
  <si>
    <t>By investing in the products, additional income minus investment is expected in the amount of</t>
  </si>
  <si>
    <t>Total additional income from rent and drinks</t>
  </si>
  <si>
    <t>Detailed list of calculations</t>
  </si>
  <si>
    <t>Additional income from renting a bathing area per day</t>
  </si>
  <si>
    <t>assumed increase in beverage sales in %</t>
  </si>
  <si>
    <t>sales +</t>
  </si>
  <si>
    <t>Return on Investment (days)</t>
  </si>
  <si>
    <r>
      <rPr>
        <b/>
        <i/>
        <sz val="18"/>
        <color theme="1"/>
        <rFont val="Calibri"/>
        <family val="2"/>
        <scheme val="minor"/>
      </rPr>
      <t>*</t>
    </r>
    <r>
      <rPr>
        <b/>
        <i/>
        <sz val="12"/>
        <color theme="1"/>
        <rFont val="Calibri"/>
        <family val="2"/>
        <scheme val="minor"/>
      </rPr>
      <t xml:space="preserve">   Number of products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</si>
</sst>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€&quot;\ #,##0;\-&quot;€&quot;\ #,##0"/>
    <numFmt numFmtId="164" formatCode="&quot;€&quot;\ #,##0"/>
    <numFmt numFmtId="165" formatCode="&quot;€ &quot;0.00"/>
    <numFmt numFmtId="166" formatCode="&quot;€ &quot;0.0"/>
    <numFmt numFmtId="167" formatCode="&quot;€&quot;\ #,##0.0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2"/>
      <color theme="0"/>
      <name val="Arial"/>
      <family val="2"/>
    </font>
    <font>
      <sz val="12"/>
      <color theme="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2"/>
      <color indexed="8"/>
      <name val="Arial"/>
      <family val="2"/>
    </font>
    <font>
      <b/>
      <sz val="12"/>
      <color indexed="8"/>
      <name val="Arial"/>
      <family val="2"/>
    </font>
    <font>
      <b/>
      <i/>
      <sz val="11"/>
      <color theme="1"/>
      <name val="Arial"/>
      <family val="2"/>
    </font>
    <font>
      <b/>
      <i/>
      <sz val="11"/>
      <color indexed="8"/>
      <name val="Arial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name val="Arial"/>
      <family val="2"/>
    </font>
    <font>
      <b/>
      <sz val="16"/>
      <color theme="1"/>
      <name val="Arial"/>
      <family val="2"/>
    </font>
    <font>
      <b/>
      <sz val="16"/>
      <color indexed="8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8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165" fontId="7" fillId="0" borderId="18" xfId="0" applyNumberFormat="1" applyFont="1" applyBorder="1" applyAlignment="1" applyProtection="1">
      <alignment horizontal="center" vertical="center"/>
      <protection locked="0"/>
    </xf>
    <xf numFmtId="165" fontId="7" fillId="0" borderId="19" xfId="0" applyNumberFormat="1" applyFont="1" applyBorder="1" applyAlignment="1" applyProtection="1">
      <alignment horizontal="center" vertical="center"/>
      <protection locked="0"/>
    </xf>
    <xf numFmtId="9" fontId="7" fillId="0" borderId="19" xfId="0" applyNumberFormat="1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164" fontId="9" fillId="0" borderId="0" xfId="0" applyNumberFormat="1" applyFont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5" fillId="2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0" fontId="5" fillId="3" borderId="0" xfId="0" applyFont="1" applyFill="1" applyAlignment="1" applyProtection="1">
      <alignment vertical="center"/>
      <protection locked="0"/>
    </xf>
    <xf numFmtId="0" fontId="15" fillId="2" borderId="6" xfId="0" applyFont="1" applyFill="1" applyBorder="1" applyAlignment="1" applyProtection="1">
      <alignment horizontal="center" vertical="center"/>
      <protection locked="0"/>
    </xf>
    <xf numFmtId="166" fontId="7" fillId="3" borderId="26" xfId="0" applyNumberFormat="1" applyFont="1" applyFill="1" applyBorder="1" applyAlignment="1" applyProtection="1">
      <alignment horizontal="center" vertical="center"/>
      <protection locked="0"/>
    </xf>
    <xf numFmtId="164" fontId="7" fillId="3" borderId="27" xfId="0" applyNumberFormat="1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 applyProtection="1">
      <alignment horizontal="center" vertical="center"/>
      <protection locked="0"/>
    </xf>
    <xf numFmtId="1" fontId="7" fillId="3" borderId="15" xfId="0" applyNumberFormat="1" applyFont="1" applyFill="1" applyBorder="1" applyAlignment="1" applyProtection="1">
      <alignment horizontal="center" vertical="center"/>
      <protection locked="0"/>
    </xf>
    <xf numFmtId="1" fontId="7" fillId="3" borderId="1" xfId="0" applyNumberFormat="1" applyFont="1" applyFill="1" applyBorder="1" applyAlignment="1" applyProtection="1">
      <alignment horizontal="center" vertical="center"/>
      <protection locked="0"/>
    </xf>
    <xf numFmtId="3" fontId="17" fillId="3" borderId="5" xfId="0" applyNumberFormat="1" applyFont="1" applyFill="1" applyBorder="1" applyAlignment="1" applyProtection="1">
      <alignment horizontal="center" vertical="center"/>
      <protection locked="0"/>
    </xf>
    <xf numFmtId="165" fontId="8" fillId="2" borderId="13" xfId="0" applyNumberFormat="1" applyFont="1" applyFill="1" applyBorder="1" applyAlignment="1" applyProtection="1">
      <alignment horizontal="center" vertical="center"/>
      <protection locked="0"/>
    </xf>
    <xf numFmtId="9" fontId="8" fillId="2" borderId="14" xfId="0" applyNumberFormat="1" applyFont="1" applyFill="1" applyBorder="1" applyAlignment="1" applyProtection="1">
      <alignment horizontal="center" vertical="center"/>
      <protection locked="0"/>
    </xf>
    <xf numFmtId="165" fontId="8" fillId="2" borderId="4" xfId="0" applyNumberFormat="1" applyFont="1" applyFill="1" applyBorder="1" applyAlignment="1" applyProtection="1">
      <alignment horizontal="center" vertical="center"/>
      <protection locked="0"/>
    </xf>
    <xf numFmtId="9" fontId="8" fillId="2" borderId="25" xfId="0" applyNumberFormat="1" applyFont="1" applyFill="1" applyBorder="1" applyAlignment="1" applyProtection="1">
      <alignment horizontal="center" vertical="center"/>
      <protection locked="0"/>
    </xf>
    <xf numFmtId="3" fontId="14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26" fillId="0" borderId="17" xfId="0" applyFont="1" applyBorder="1" applyAlignment="1" applyProtection="1">
      <alignment horizontal="center" vertical="center" wrapText="1"/>
      <protection locked="0"/>
    </xf>
    <xf numFmtId="164" fontId="23" fillId="0" borderId="0" xfId="0" applyNumberFormat="1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165" fontId="24" fillId="0" borderId="0" xfId="0" applyNumberFormat="1" applyFont="1" applyAlignment="1" applyProtection="1">
      <alignment horizontal="center" vertical="center"/>
      <protection locked="0"/>
    </xf>
    <xf numFmtId="0" fontId="26" fillId="0" borderId="26" xfId="0" applyFont="1" applyBorder="1" applyAlignment="1" applyProtection="1">
      <alignment horizontal="center" vertical="center" wrapText="1"/>
      <protection locked="0"/>
    </xf>
    <xf numFmtId="0" fontId="26" fillId="0" borderId="5" xfId="0" applyFont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164" fontId="25" fillId="0" borderId="0" xfId="0" applyNumberFormat="1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1" fontId="20" fillId="3" borderId="26" xfId="0" applyNumberFormat="1" applyFont="1" applyFill="1" applyBorder="1" applyAlignment="1" applyProtection="1">
      <alignment horizontal="center" vertical="center"/>
      <protection locked="0"/>
    </xf>
    <xf numFmtId="9" fontId="20" fillId="0" borderId="0" xfId="0" applyNumberFormat="1" applyFont="1" applyAlignment="1" applyProtection="1">
      <alignment horizontal="center" vertical="center"/>
      <protection locked="0"/>
    </xf>
    <xf numFmtId="1" fontId="20" fillId="3" borderId="6" xfId="0" applyNumberFormat="1" applyFont="1" applyFill="1" applyBorder="1" applyAlignment="1" applyProtection="1">
      <alignment horizontal="center" vertical="center"/>
      <protection locked="0"/>
    </xf>
    <xf numFmtId="0" fontId="32" fillId="0" borderId="0" xfId="0" applyFont="1" applyAlignment="1">
      <alignment vertical="center"/>
    </xf>
    <xf numFmtId="0" fontId="18" fillId="0" borderId="0" xfId="0" applyFont="1" applyAlignment="1" applyProtection="1">
      <alignment vertical="center" wrapText="1"/>
      <protection locked="0"/>
    </xf>
    <xf numFmtId="164" fontId="31" fillId="0" borderId="0" xfId="0" applyNumberFormat="1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9" fontId="33" fillId="0" borderId="0" xfId="0" applyNumberFormat="1" applyFont="1" applyAlignment="1" applyProtection="1">
      <alignment horizontal="center" vertical="center"/>
      <protection locked="0"/>
    </xf>
    <xf numFmtId="165" fontId="18" fillId="0" borderId="4" xfId="0" applyNumberFormat="1" applyFont="1" applyBorder="1" applyAlignment="1" applyProtection="1">
      <alignment horizontal="center" vertical="center"/>
      <protection locked="0"/>
    </xf>
    <xf numFmtId="0" fontId="20" fillId="0" borderId="26" xfId="0" applyFont="1" applyBorder="1" applyAlignment="1" applyProtection="1">
      <alignment horizontal="center" vertical="center"/>
      <protection locked="0"/>
    </xf>
    <xf numFmtId="9" fontId="18" fillId="0" borderId="26" xfId="0" applyNumberFormat="1" applyFont="1" applyBorder="1" applyAlignment="1" applyProtection="1">
      <alignment horizontal="center" vertical="center"/>
      <protection locked="0"/>
    </xf>
    <xf numFmtId="9" fontId="18" fillId="0" borderId="25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8" fillId="0" borderId="31" xfId="0" applyFont="1" applyBorder="1" applyAlignment="1" applyProtection="1">
      <alignment vertical="center" wrapText="1"/>
      <protection locked="0"/>
    </xf>
    <xf numFmtId="0" fontId="26" fillId="0" borderId="22" xfId="0" applyFont="1" applyBorder="1" applyAlignment="1" applyProtection="1">
      <alignment vertical="center" wrapText="1"/>
      <protection locked="0"/>
    </xf>
    <xf numFmtId="0" fontId="32" fillId="0" borderId="0" xfId="0" applyFont="1" applyAlignment="1" applyProtection="1">
      <alignment vertical="center"/>
      <protection locked="0"/>
    </xf>
    <xf numFmtId="0" fontId="32" fillId="0" borderId="0" xfId="0" applyFont="1" applyAlignment="1" applyProtection="1">
      <alignment horizontal="right" vertical="center"/>
      <protection locked="0"/>
    </xf>
    <xf numFmtId="0" fontId="31" fillId="0" borderId="0" xfId="0" applyFont="1" applyAlignment="1" applyProtection="1">
      <alignment horizontal="right" vertical="center" wrapText="1"/>
      <protection locked="0"/>
    </xf>
    <xf numFmtId="0" fontId="38" fillId="2" borderId="0" xfId="0" applyFont="1" applyFill="1" applyAlignment="1" applyProtection="1">
      <alignment horizontal="center" vertical="center"/>
      <protection locked="0"/>
    </xf>
    <xf numFmtId="0" fontId="0" fillId="0" borderId="28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4" xfId="0" applyBorder="1" applyAlignment="1" applyProtection="1">
      <alignment vertical="center"/>
      <protection locked="0"/>
    </xf>
    <xf numFmtId="0" fontId="0" fillId="0" borderId="3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3" xfId="0" applyBorder="1" applyAlignment="1">
      <alignment vertical="center"/>
    </xf>
    <xf numFmtId="0" fontId="36" fillId="0" borderId="0" xfId="0" applyFont="1" applyAlignment="1">
      <alignment horizontal="left" vertical="center" readingOrder="1"/>
    </xf>
    <xf numFmtId="0" fontId="29" fillId="0" borderId="0" xfId="0" applyFont="1" applyAlignment="1">
      <alignment vertical="center" wrapText="1" readingOrder="1"/>
    </xf>
    <xf numFmtId="0" fontId="38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top" readingOrder="1"/>
    </xf>
    <xf numFmtId="0" fontId="28" fillId="0" borderId="0" xfId="0" applyFont="1" applyAlignment="1">
      <alignment horizontal="left" vertical="center" readingOrder="1"/>
    </xf>
    <xf numFmtId="0" fontId="40" fillId="0" borderId="0" xfId="0" applyFont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1" xfId="0" applyBorder="1" applyAlignment="1" applyProtection="1">
      <alignment vertical="center"/>
      <protection locked="0"/>
    </xf>
    <xf numFmtId="0" fontId="0" fillId="0" borderId="34" xfId="0" applyBorder="1" applyAlignment="1">
      <alignment vertical="center"/>
    </xf>
    <xf numFmtId="0" fontId="21" fillId="0" borderId="29" xfId="0" applyFont="1" applyBorder="1" applyAlignment="1">
      <alignment vertical="center"/>
    </xf>
    <xf numFmtId="0" fontId="21" fillId="0" borderId="33" xfId="0" applyFont="1" applyBorder="1" applyAlignment="1">
      <alignment vertical="center"/>
    </xf>
    <xf numFmtId="0" fontId="14" fillId="0" borderId="29" xfId="0" applyFont="1" applyBorder="1" applyAlignment="1">
      <alignment vertical="center"/>
    </xf>
    <xf numFmtId="164" fontId="30" fillId="0" borderId="33" xfId="0" applyNumberFormat="1" applyFont="1" applyBorder="1" applyAlignment="1" applyProtection="1">
      <alignment vertical="center"/>
      <protection locked="0"/>
    </xf>
    <xf numFmtId="3" fontId="30" fillId="0" borderId="33" xfId="0" applyNumberFormat="1" applyFont="1" applyBorder="1" applyAlignment="1" applyProtection="1">
      <alignment vertical="center"/>
      <protection locked="0"/>
    </xf>
    <xf numFmtId="0" fontId="41" fillId="0" borderId="0" xfId="0" applyFont="1" applyAlignment="1" applyProtection="1">
      <alignment vertical="center"/>
      <protection locked="0"/>
    </xf>
    <xf numFmtId="0" fontId="32" fillId="2" borderId="0" xfId="0" applyFont="1" applyFill="1" applyAlignment="1" applyProtection="1">
      <alignment vertical="center"/>
      <protection locked="0"/>
    </xf>
    <xf numFmtId="0" fontId="32" fillId="3" borderId="0" xfId="0" applyFont="1" applyFill="1" applyAlignment="1" applyProtection="1">
      <alignment vertical="center"/>
      <protection locked="0"/>
    </xf>
    <xf numFmtId="0" fontId="41" fillId="0" borderId="29" xfId="0" applyFont="1" applyBorder="1" applyAlignment="1" applyProtection="1">
      <alignment horizontal="right" vertical="center"/>
      <protection locked="0"/>
    </xf>
    <xf numFmtId="0" fontId="42" fillId="0" borderId="0" xfId="0" applyFont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0" xfId="0" applyFont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>
      <alignment vertical="center"/>
    </xf>
    <xf numFmtId="0" fontId="26" fillId="0" borderId="22" xfId="0" applyFont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right" wrapText="1"/>
      <protection locked="0"/>
    </xf>
    <xf numFmtId="164" fontId="30" fillId="3" borderId="8" xfId="0" applyNumberFormat="1" applyFont="1" applyFill="1" applyBorder="1" applyAlignment="1" applyProtection="1">
      <alignment horizontal="center" vertical="center"/>
      <protection locked="0"/>
    </xf>
    <xf numFmtId="164" fontId="30" fillId="3" borderId="35" xfId="0" applyNumberFormat="1" applyFont="1" applyFill="1" applyBorder="1" applyAlignment="1" applyProtection="1">
      <alignment horizontal="center" vertical="center"/>
      <protection locked="0"/>
    </xf>
    <xf numFmtId="164" fontId="30" fillId="3" borderId="36" xfId="0" applyNumberFormat="1" applyFont="1" applyFill="1" applyBorder="1" applyAlignment="1" applyProtection="1">
      <alignment horizontal="center" vertical="center"/>
      <protection locked="0"/>
    </xf>
    <xf numFmtId="164" fontId="30" fillId="3" borderId="37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right" vertical="center" wrapText="1"/>
      <protection locked="0"/>
    </xf>
    <xf numFmtId="164" fontId="30" fillId="3" borderId="1" xfId="0" applyNumberFormat="1" applyFont="1" applyFill="1" applyBorder="1" applyAlignment="1" applyProtection="1">
      <alignment horizontal="center" vertical="center"/>
      <protection locked="0"/>
    </xf>
    <xf numFmtId="164" fontId="30" fillId="3" borderId="3" xfId="0" applyNumberFormat="1" applyFont="1" applyFill="1" applyBorder="1" applyAlignment="1" applyProtection="1">
      <alignment horizontal="center" vertical="center"/>
      <protection locked="0"/>
    </xf>
    <xf numFmtId="164" fontId="31" fillId="3" borderId="1" xfId="0" applyNumberFormat="1" applyFont="1" applyFill="1" applyBorder="1" applyAlignment="1" applyProtection="1">
      <alignment horizontal="center" vertical="center"/>
      <protection locked="0"/>
    </xf>
    <xf numFmtId="164" fontId="31" fillId="3" borderId="2" xfId="0" applyNumberFormat="1" applyFont="1" applyFill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 wrapText="1"/>
      <protection locked="0"/>
    </xf>
    <xf numFmtId="0" fontId="19" fillId="0" borderId="26" xfId="0" applyFont="1" applyBorder="1" applyAlignment="1" applyProtection="1">
      <alignment horizontal="center" vertical="center" wrapText="1"/>
      <protection locked="0"/>
    </xf>
    <xf numFmtId="3" fontId="30" fillId="3" borderId="26" xfId="0" applyNumberFormat="1" applyFont="1" applyFill="1" applyBorder="1" applyAlignment="1" applyProtection="1">
      <alignment horizontal="center" vertical="center"/>
      <protection locked="0"/>
    </xf>
    <xf numFmtId="3" fontId="30" fillId="3" borderId="5" xfId="0" applyNumberFormat="1" applyFont="1" applyFill="1" applyBorder="1" applyAlignment="1" applyProtection="1">
      <alignment horizontal="center" vertical="center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8" fillId="0" borderId="26" xfId="0" applyFont="1" applyBorder="1" applyAlignment="1" applyProtection="1">
      <alignment horizontal="center" vertical="center" wrapText="1"/>
      <protection locked="0"/>
    </xf>
    <xf numFmtId="164" fontId="31" fillId="3" borderId="26" xfId="0" applyNumberFormat="1" applyFont="1" applyFill="1" applyBorder="1" applyAlignment="1" applyProtection="1">
      <alignment horizontal="center" vertical="center"/>
      <protection locked="0"/>
    </xf>
    <xf numFmtId="164" fontId="31" fillId="3" borderId="5" xfId="0" applyNumberFormat="1" applyFont="1" applyFill="1" applyBorder="1" applyAlignment="1" applyProtection="1">
      <alignment horizontal="center" vertical="center"/>
      <protection locked="0"/>
    </xf>
    <xf numFmtId="9" fontId="18" fillId="0" borderId="26" xfId="0" applyNumberFormat="1" applyFont="1" applyBorder="1" applyAlignment="1" applyProtection="1">
      <alignment horizontal="center" vertical="center"/>
      <protection locked="0"/>
    </xf>
    <xf numFmtId="9" fontId="18" fillId="0" borderId="5" xfId="0" applyNumberFormat="1" applyFont="1" applyBorder="1" applyAlignment="1" applyProtection="1">
      <alignment horizontal="center" vertical="center"/>
      <protection locked="0"/>
    </xf>
    <xf numFmtId="164" fontId="20" fillId="3" borderId="17" xfId="0" applyNumberFormat="1" applyFont="1" applyFill="1" applyBorder="1" applyAlignment="1" applyProtection="1">
      <alignment horizontal="center" vertical="center"/>
      <protection locked="0"/>
    </xf>
    <xf numFmtId="164" fontId="20" fillId="3" borderId="20" xfId="0" applyNumberFormat="1" applyFont="1" applyFill="1" applyBorder="1" applyAlignment="1" applyProtection="1">
      <alignment horizontal="center" vertical="center"/>
      <protection locked="0"/>
    </xf>
    <xf numFmtId="0" fontId="20" fillId="3" borderId="12" xfId="0" applyFont="1" applyFill="1" applyBorder="1" applyAlignment="1" applyProtection="1">
      <alignment horizontal="center" vertical="center"/>
      <protection locked="0"/>
    </xf>
    <xf numFmtId="0" fontId="20" fillId="3" borderId="21" xfId="0" applyFont="1" applyFill="1" applyBorder="1" applyAlignment="1" applyProtection="1">
      <alignment horizontal="center" vertical="center"/>
      <protection locked="0"/>
    </xf>
    <xf numFmtId="1" fontId="20" fillId="3" borderId="28" xfId="0" applyNumberFormat="1" applyFont="1" applyFill="1" applyBorder="1" applyAlignment="1" applyProtection="1">
      <alignment horizontal="center" vertical="center"/>
      <protection locked="0"/>
    </xf>
    <xf numFmtId="1" fontId="20" fillId="3" borderId="30" xfId="0" applyNumberFormat="1" applyFont="1" applyFill="1" applyBorder="1" applyAlignment="1" applyProtection="1">
      <alignment horizontal="center" vertical="center"/>
      <protection locked="0"/>
    </xf>
    <xf numFmtId="0" fontId="20" fillId="3" borderId="22" xfId="0" applyFont="1" applyFill="1" applyBorder="1" applyAlignment="1" applyProtection="1">
      <alignment horizontal="center" vertical="center"/>
      <protection locked="0"/>
    </xf>
    <xf numFmtId="0" fontId="20" fillId="3" borderId="32" xfId="0" applyFont="1" applyFill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36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left" vertical="center" wrapText="1"/>
      <protection locked="0"/>
    </xf>
    <xf numFmtId="164" fontId="39" fillId="4" borderId="0" xfId="0" applyNumberFormat="1" applyFont="1" applyFill="1" applyAlignment="1" applyProtection="1">
      <alignment horizontal="center" vertical="center"/>
      <protection locked="0"/>
    </xf>
    <xf numFmtId="0" fontId="36" fillId="0" borderId="0" xfId="0" applyFont="1" applyAlignment="1">
      <alignment horizontal="center" vertical="center" wrapText="1" readingOrder="1"/>
    </xf>
    <xf numFmtId="0" fontId="35" fillId="0" borderId="0" xfId="0" applyFont="1" applyAlignment="1">
      <alignment horizontal="right" vertical="center" wrapText="1" readingOrder="1"/>
    </xf>
    <xf numFmtId="164" fontId="34" fillId="5" borderId="0" xfId="0" applyNumberFormat="1" applyFont="1" applyFill="1" applyAlignment="1" applyProtection="1">
      <alignment horizontal="center" vertical="center"/>
      <protection locked="0"/>
    </xf>
    <xf numFmtId="0" fontId="32" fillId="0" borderId="0" xfId="0" applyFont="1" applyAlignment="1">
      <alignment horizontal="center" vertical="center"/>
    </xf>
    <xf numFmtId="9" fontId="38" fillId="2" borderId="0" xfId="0" applyNumberFormat="1" applyFont="1" applyFill="1" applyAlignment="1" applyProtection="1">
      <alignment horizontal="center" vertical="center"/>
      <protection locked="0"/>
    </xf>
    <xf numFmtId="5" fontId="38" fillId="2" borderId="0" xfId="0" applyNumberFormat="1" applyFont="1" applyFill="1" applyAlignment="1" applyProtection="1">
      <alignment horizontal="center" vertical="center"/>
      <protection locked="0"/>
    </xf>
    <xf numFmtId="164" fontId="38" fillId="2" borderId="0" xfId="0" applyNumberFormat="1" applyFont="1" applyFill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5" fillId="0" borderId="0" xfId="0" applyFont="1" applyAlignment="1">
      <alignment horizontal="left" vertical="center" wrapText="1" readingOrder="1"/>
    </xf>
    <xf numFmtId="3" fontId="39" fillId="4" borderId="0" xfId="0" applyNumberFormat="1" applyFont="1" applyFill="1" applyAlignment="1">
      <alignment horizontal="center" vertical="center"/>
    </xf>
    <xf numFmtId="0" fontId="27" fillId="0" borderId="0" xfId="0" applyFont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164" fontId="16" fillId="3" borderId="1" xfId="0" applyNumberFormat="1" applyFont="1" applyFill="1" applyBorder="1" applyAlignment="1" applyProtection="1">
      <alignment horizontal="center" vertical="center"/>
      <protection locked="0"/>
    </xf>
    <xf numFmtId="164" fontId="16" fillId="3" borderId="2" xfId="0" applyNumberFormat="1" applyFont="1" applyFill="1" applyBorder="1" applyAlignment="1" applyProtection="1">
      <alignment horizontal="center" vertical="center"/>
      <protection locked="0"/>
    </xf>
    <xf numFmtId="164" fontId="16" fillId="3" borderId="3" xfId="0" applyNumberFormat="1" applyFont="1" applyFill="1" applyBorder="1" applyAlignment="1" applyProtection="1">
      <alignment horizontal="center" vertical="center"/>
      <protection locked="0"/>
    </xf>
    <xf numFmtId="164" fontId="17" fillId="3" borderId="1" xfId="0" applyNumberFormat="1" applyFont="1" applyFill="1" applyBorder="1" applyAlignment="1" applyProtection="1">
      <alignment horizontal="center" vertical="center"/>
      <protection locked="0"/>
    </xf>
    <xf numFmtId="164" fontId="17" fillId="3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164" fontId="10" fillId="3" borderId="1" xfId="0" applyNumberFormat="1" applyFont="1" applyFill="1" applyBorder="1" applyAlignment="1" applyProtection="1">
      <alignment horizontal="center" vertical="center"/>
      <protection locked="0"/>
    </xf>
    <xf numFmtId="164" fontId="10" fillId="3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164" fontId="7" fillId="3" borderId="1" xfId="0" applyNumberFormat="1" applyFont="1" applyFill="1" applyBorder="1" applyAlignment="1" applyProtection="1">
      <alignment horizontal="center" vertical="center"/>
      <protection locked="0"/>
    </xf>
    <xf numFmtId="164" fontId="7" fillId="3" borderId="3" xfId="0" applyNumberFormat="1" applyFont="1" applyFill="1" applyBorder="1" applyAlignment="1" applyProtection="1">
      <alignment horizontal="center" vertical="center"/>
      <protection locked="0"/>
    </xf>
    <xf numFmtId="1" fontId="7" fillId="3" borderId="25" xfId="0" applyNumberFormat="1" applyFont="1" applyFill="1" applyBorder="1" applyAlignment="1" applyProtection="1">
      <alignment horizontal="center" vertical="center"/>
      <protection locked="0"/>
    </xf>
    <xf numFmtId="1" fontId="7" fillId="3" borderId="2" xfId="0" applyNumberFormat="1" applyFont="1" applyFill="1" applyBorder="1" applyAlignment="1" applyProtection="1">
      <alignment horizontal="center" vertical="center"/>
      <protection locked="0"/>
    </xf>
    <xf numFmtId="1" fontId="7" fillId="3" borderId="3" xfId="0" applyNumberFormat="1" applyFont="1" applyFill="1" applyBorder="1" applyAlignment="1" applyProtection="1">
      <alignment horizontal="center" vertical="center"/>
      <protection locked="0"/>
    </xf>
    <xf numFmtId="9" fontId="8" fillId="2" borderId="15" xfId="0" applyNumberFormat="1" applyFont="1" applyFill="1" applyBorder="1" applyAlignment="1" applyProtection="1">
      <alignment horizontal="center" vertical="center"/>
      <protection locked="0"/>
    </xf>
    <xf numFmtId="9" fontId="8" fillId="2" borderId="16" xfId="0" applyNumberFormat="1" applyFont="1" applyFill="1" applyBorder="1" applyAlignment="1" applyProtection="1">
      <alignment horizontal="center" vertical="center"/>
      <protection locked="0"/>
    </xf>
    <xf numFmtId="164" fontId="7" fillId="3" borderId="17" xfId="0" applyNumberFormat="1" applyFont="1" applyFill="1" applyBorder="1" applyAlignment="1" applyProtection="1">
      <alignment horizontal="center" vertical="center"/>
      <protection locked="0"/>
    </xf>
    <xf numFmtId="164" fontId="7" fillId="3" borderId="20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center"/>
      <protection locked="0"/>
    </xf>
    <xf numFmtId="0" fontId="7" fillId="3" borderId="2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15" fillId="2" borderId="1" xfId="0" applyNumberFormat="1" applyFont="1" applyFill="1" applyBorder="1" applyAlignment="1" applyProtection="1">
      <alignment horizontal="center" vertical="center"/>
      <protection locked="0"/>
    </xf>
    <xf numFmtId="164" fontId="1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167" fontId="20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9639</xdr:colOff>
      <xdr:row>1</xdr:row>
      <xdr:rowOff>102054</xdr:rowOff>
    </xdr:from>
    <xdr:to>
      <xdr:col>31</xdr:col>
      <xdr:colOff>498224</xdr:colOff>
      <xdr:row>17</xdr:row>
      <xdr:rowOff>155644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F7F858F-48F1-46F9-9EE7-163DC786E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864" y="292554"/>
          <a:ext cx="8718185" cy="3549265"/>
        </a:xfrm>
        <a:prstGeom prst="rect">
          <a:avLst/>
        </a:prstGeom>
      </xdr:spPr>
    </xdr:pic>
    <xdr:clientData/>
  </xdr:twoCellAnchor>
  <xdr:twoCellAnchor editAs="oneCell">
    <xdr:from>
      <xdr:col>7</xdr:col>
      <xdr:colOff>634279</xdr:colOff>
      <xdr:row>5</xdr:row>
      <xdr:rowOff>51670</xdr:rowOff>
    </xdr:from>
    <xdr:to>
      <xdr:col>13</xdr:col>
      <xdr:colOff>250132</xdr:colOff>
      <xdr:row>27</xdr:row>
      <xdr:rowOff>28575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0B7D0A5-97FA-4D14-ACA7-14574CCD95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63" t="6984" r="7942" b="7008"/>
        <a:stretch/>
      </xdr:blipFill>
      <xdr:spPr>
        <a:xfrm>
          <a:off x="4958629" y="1042270"/>
          <a:ext cx="5340378" cy="4625105"/>
        </a:xfrm>
        <a:prstGeom prst="rect">
          <a:avLst/>
        </a:prstGeom>
      </xdr:spPr>
    </xdr:pic>
    <xdr:clientData/>
  </xdr:twoCellAnchor>
  <xdr:twoCellAnchor editAs="oneCell">
    <xdr:from>
      <xdr:col>13</xdr:col>
      <xdr:colOff>352426</xdr:colOff>
      <xdr:row>5</xdr:row>
      <xdr:rowOff>152235</xdr:rowOff>
    </xdr:from>
    <xdr:to>
      <xdr:col>14</xdr:col>
      <xdr:colOff>346942</xdr:colOff>
      <xdr:row>7</xdr:row>
      <xdr:rowOff>131120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2BD36F9-F148-4961-88E2-82D4B899B4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681" t="20000" r="21355" b="16585"/>
        <a:stretch/>
      </xdr:blipFill>
      <xdr:spPr>
        <a:xfrm>
          <a:off x="10229851" y="1142835"/>
          <a:ext cx="832716" cy="81708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16</xdr:col>
      <xdr:colOff>456951</xdr:colOff>
      <xdr:row>17</xdr:row>
      <xdr:rowOff>130896</xdr:rowOff>
    </xdr:from>
    <xdr:to>
      <xdr:col>18</xdr:col>
      <xdr:colOff>387061</xdr:colOff>
      <xdr:row>21</xdr:row>
      <xdr:rowOff>258259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C391A7EB-1AC4-475A-9F69-AD44862C9A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97" t="19972" r="21934" b="16335"/>
        <a:stretch/>
      </xdr:blipFill>
      <xdr:spPr>
        <a:xfrm>
          <a:off x="12391776" y="3817071"/>
          <a:ext cx="895599" cy="879838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13</xdr:col>
      <xdr:colOff>477768</xdr:colOff>
      <xdr:row>28</xdr:row>
      <xdr:rowOff>76962</xdr:rowOff>
    </xdr:from>
    <xdr:to>
      <xdr:col>13</xdr:col>
      <xdr:colOff>678193</xdr:colOff>
      <xdr:row>29</xdr:row>
      <xdr:rowOff>63682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7CA7A20C-9B01-44A6-8173-507BDB5C2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5193" y="5915787"/>
          <a:ext cx="200425" cy="186745"/>
        </a:xfrm>
        <a:prstGeom prst="rect">
          <a:avLst/>
        </a:prstGeom>
      </xdr:spPr>
    </xdr:pic>
    <xdr:clientData/>
  </xdr:twoCellAnchor>
  <xdr:twoCellAnchor editAs="oneCell">
    <xdr:from>
      <xdr:col>6</xdr:col>
      <xdr:colOff>192442</xdr:colOff>
      <xdr:row>23</xdr:row>
      <xdr:rowOff>50186</xdr:rowOff>
    </xdr:from>
    <xdr:to>
      <xdr:col>7</xdr:col>
      <xdr:colOff>742950</xdr:colOff>
      <xdr:row>28</xdr:row>
      <xdr:rowOff>173278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658D0002-855A-4186-9ACC-CE3CC23CBD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97" t="19972" r="21934" b="16335"/>
        <a:stretch/>
      </xdr:blipFill>
      <xdr:spPr>
        <a:xfrm>
          <a:off x="4059592" y="5003186"/>
          <a:ext cx="1007708" cy="1008917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591305</xdr:colOff>
      <xdr:row>7</xdr:row>
      <xdr:rowOff>15035</xdr:rowOff>
    </xdr:from>
    <xdr:to>
      <xdr:col>1</xdr:col>
      <xdr:colOff>786792</xdr:colOff>
      <xdr:row>8</xdr:row>
      <xdr:rowOff>6141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98CDA34-6A35-4575-818B-DD5FC24D9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155" y="1843835"/>
          <a:ext cx="195487" cy="191131"/>
        </a:xfrm>
        <a:prstGeom prst="rect">
          <a:avLst/>
        </a:prstGeom>
      </xdr:spPr>
    </xdr:pic>
    <xdr:clientData/>
  </xdr:twoCellAnchor>
  <xdr:oneCellAnchor>
    <xdr:from>
      <xdr:col>1</xdr:col>
      <xdr:colOff>591305</xdr:colOff>
      <xdr:row>10</xdr:row>
      <xdr:rowOff>15035</xdr:rowOff>
    </xdr:from>
    <xdr:ext cx="195487" cy="192361"/>
    <xdr:pic>
      <xdr:nvPicPr>
        <xdr:cNvPr id="9" name="Grafik 8">
          <a:extLst>
            <a:ext uri="{FF2B5EF4-FFF2-40B4-BE49-F238E27FC236}">
              <a16:creationId xmlns:a16="http://schemas.microsoft.com/office/drawing/2014/main" id="{E359806C-1D07-4D9F-9A77-ABF8FA2A0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155" y="2396285"/>
          <a:ext cx="195487" cy="192361"/>
        </a:xfrm>
        <a:prstGeom prst="rect">
          <a:avLst/>
        </a:prstGeom>
      </xdr:spPr>
    </xdr:pic>
    <xdr:clientData/>
  </xdr:oneCellAnchor>
  <xdr:oneCellAnchor>
    <xdr:from>
      <xdr:col>1</xdr:col>
      <xdr:colOff>591305</xdr:colOff>
      <xdr:row>13</xdr:row>
      <xdr:rowOff>15035</xdr:rowOff>
    </xdr:from>
    <xdr:ext cx="195487" cy="192361"/>
    <xdr:pic>
      <xdr:nvPicPr>
        <xdr:cNvPr id="10" name="Grafik 9">
          <a:extLst>
            <a:ext uri="{FF2B5EF4-FFF2-40B4-BE49-F238E27FC236}">
              <a16:creationId xmlns:a16="http://schemas.microsoft.com/office/drawing/2014/main" id="{C9261E8C-66B2-4082-BF6F-A858D7CBA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155" y="2948735"/>
          <a:ext cx="195487" cy="192361"/>
        </a:xfrm>
        <a:prstGeom prst="rect">
          <a:avLst/>
        </a:prstGeom>
      </xdr:spPr>
    </xdr:pic>
    <xdr:clientData/>
  </xdr:oneCellAnchor>
  <xdr:oneCellAnchor>
    <xdr:from>
      <xdr:col>1</xdr:col>
      <xdr:colOff>591305</xdr:colOff>
      <xdr:row>16</xdr:row>
      <xdr:rowOff>15035</xdr:rowOff>
    </xdr:from>
    <xdr:ext cx="195487" cy="192361"/>
    <xdr:pic>
      <xdr:nvPicPr>
        <xdr:cNvPr id="11" name="Grafik 10">
          <a:extLst>
            <a:ext uri="{FF2B5EF4-FFF2-40B4-BE49-F238E27FC236}">
              <a16:creationId xmlns:a16="http://schemas.microsoft.com/office/drawing/2014/main" id="{B1AE8912-47E3-4CF7-AF22-A4EE920D2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155" y="3501185"/>
          <a:ext cx="195487" cy="192361"/>
        </a:xfrm>
        <a:prstGeom prst="rect">
          <a:avLst/>
        </a:prstGeom>
      </xdr:spPr>
    </xdr:pic>
    <xdr:clientData/>
  </xdr:oneCellAnchor>
  <xdr:oneCellAnchor>
    <xdr:from>
      <xdr:col>1</xdr:col>
      <xdr:colOff>591305</xdr:colOff>
      <xdr:row>19</xdr:row>
      <xdr:rowOff>15035</xdr:rowOff>
    </xdr:from>
    <xdr:ext cx="195487" cy="192361"/>
    <xdr:pic>
      <xdr:nvPicPr>
        <xdr:cNvPr id="12" name="Grafik 11">
          <a:extLst>
            <a:ext uri="{FF2B5EF4-FFF2-40B4-BE49-F238E27FC236}">
              <a16:creationId xmlns:a16="http://schemas.microsoft.com/office/drawing/2014/main" id="{FF43E904-1D84-46CB-BBE3-204EFA3F2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155" y="4053635"/>
          <a:ext cx="195487" cy="192361"/>
        </a:xfrm>
        <a:prstGeom prst="rect">
          <a:avLst/>
        </a:prstGeom>
      </xdr:spPr>
    </xdr:pic>
    <xdr:clientData/>
  </xdr:oneCellAnchor>
  <xdr:twoCellAnchor editAs="oneCell">
    <xdr:from>
      <xdr:col>13</xdr:col>
      <xdr:colOff>494096</xdr:colOff>
      <xdr:row>25</xdr:row>
      <xdr:rowOff>101795</xdr:rowOff>
    </xdr:from>
    <xdr:to>
      <xdr:col>13</xdr:col>
      <xdr:colOff>694521</xdr:colOff>
      <xdr:row>26</xdr:row>
      <xdr:rowOff>117090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4885135D-7916-4B11-9993-AEB1EBEDC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1521" y="5397695"/>
          <a:ext cx="200425" cy="186745"/>
        </a:xfrm>
        <a:prstGeom prst="rect">
          <a:avLst/>
        </a:prstGeom>
      </xdr:spPr>
    </xdr:pic>
    <xdr:clientData/>
  </xdr:twoCellAnchor>
  <xdr:twoCellAnchor editAs="oneCell">
    <xdr:from>
      <xdr:col>13</xdr:col>
      <xdr:colOff>501920</xdr:colOff>
      <xdr:row>22</xdr:row>
      <xdr:rowOff>75601</xdr:rowOff>
    </xdr:from>
    <xdr:to>
      <xdr:col>13</xdr:col>
      <xdr:colOff>702345</xdr:colOff>
      <xdr:row>23</xdr:row>
      <xdr:rowOff>90895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9F632DD6-6623-440F-85F2-0F6FD0524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9345" y="4857151"/>
          <a:ext cx="200425" cy="186744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</xdr:colOff>
      <xdr:row>1</xdr:row>
      <xdr:rowOff>123824</xdr:rowOff>
    </xdr:from>
    <xdr:to>
      <xdr:col>9</xdr:col>
      <xdr:colOff>907895</xdr:colOff>
      <xdr:row>4</xdr:row>
      <xdr:rowOff>76199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56122A9B-9AA3-4C97-ABFB-793A0F8A8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312" y="314324"/>
          <a:ext cx="6824508" cy="619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9639</xdr:colOff>
      <xdr:row>1</xdr:row>
      <xdr:rowOff>102054</xdr:rowOff>
    </xdr:from>
    <xdr:to>
      <xdr:col>31</xdr:col>
      <xdr:colOff>498224</xdr:colOff>
      <xdr:row>17</xdr:row>
      <xdr:rowOff>155644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2DBEFBF-A020-46ED-8A9C-EBFE40AFB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1380" y="102054"/>
          <a:ext cx="8754925" cy="3575119"/>
        </a:xfrm>
        <a:prstGeom prst="rect">
          <a:avLst/>
        </a:prstGeom>
      </xdr:spPr>
    </xdr:pic>
    <xdr:clientData/>
  </xdr:twoCellAnchor>
  <xdr:twoCellAnchor editAs="oneCell">
    <xdr:from>
      <xdr:col>7</xdr:col>
      <xdr:colOff>634279</xdr:colOff>
      <xdr:row>5</xdr:row>
      <xdr:rowOff>51670</xdr:rowOff>
    </xdr:from>
    <xdr:to>
      <xdr:col>13</xdr:col>
      <xdr:colOff>421582</xdr:colOff>
      <xdr:row>26</xdr:row>
      <xdr:rowOff>114300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68479485-E5CF-466E-8A4A-194064F2F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63" t="6984" r="7942" b="7008"/>
        <a:stretch/>
      </xdr:blipFill>
      <xdr:spPr>
        <a:xfrm>
          <a:off x="4958629" y="851770"/>
          <a:ext cx="5340378" cy="4625105"/>
        </a:xfrm>
        <a:prstGeom prst="rect">
          <a:avLst/>
        </a:prstGeom>
      </xdr:spPr>
    </xdr:pic>
    <xdr:clientData/>
  </xdr:twoCellAnchor>
  <xdr:twoCellAnchor editAs="oneCell">
    <xdr:from>
      <xdr:col>13</xdr:col>
      <xdr:colOff>352426</xdr:colOff>
      <xdr:row>5</xdr:row>
      <xdr:rowOff>152235</xdr:rowOff>
    </xdr:from>
    <xdr:to>
      <xdr:col>14</xdr:col>
      <xdr:colOff>423142</xdr:colOff>
      <xdr:row>7</xdr:row>
      <xdr:rowOff>131120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852C8FBB-088D-43F2-BC4A-C74556F522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681" t="20000" r="21355" b="16585"/>
        <a:stretch/>
      </xdr:blipFill>
      <xdr:spPr>
        <a:xfrm>
          <a:off x="10229851" y="1142835"/>
          <a:ext cx="832716" cy="81708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16</xdr:col>
      <xdr:colOff>456951</xdr:colOff>
      <xdr:row>17</xdr:row>
      <xdr:rowOff>130896</xdr:rowOff>
    </xdr:from>
    <xdr:to>
      <xdr:col>18</xdr:col>
      <xdr:colOff>447675</xdr:colOff>
      <xdr:row>21</xdr:row>
      <xdr:rowOff>258259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5DF52C79-EA66-47B9-BF36-CB8F49E23D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97" t="19972" r="21934" b="16335"/>
        <a:stretch/>
      </xdr:blipFill>
      <xdr:spPr>
        <a:xfrm>
          <a:off x="12125076" y="3817071"/>
          <a:ext cx="895599" cy="879838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13</xdr:col>
      <xdr:colOff>477768</xdr:colOff>
      <xdr:row>28</xdr:row>
      <xdr:rowOff>76962</xdr:rowOff>
    </xdr:from>
    <xdr:to>
      <xdr:col>13</xdr:col>
      <xdr:colOff>678193</xdr:colOff>
      <xdr:row>29</xdr:row>
      <xdr:rowOff>63682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674DBE16-8129-4767-B02A-A3A3BE12B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5491" y="4533301"/>
          <a:ext cx="200425" cy="187424"/>
        </a:xfrm>
        <a:prstGeom prst="rect">
          <a:avLst/>
        </a:prstGeom>
      </xdr:spPr>
    </xdr:pic>
    <xdr:clientData/>
  </xdr:twoCellAnchor>
  <xdr:twoCellAnchor editAs="oneCell">
    <xdr:from>
      <xdr:col>6</xdr:col>
      <xdr:colOff>192442</xdr:colOff>
      <xdr:row>23</xdr:row>
      <xdr:rowOff>50186</xdr:rowOff>
    </xdr:from>
    <xdr:to>
      <xdr:col>7</xdr:col>
      <xdr:colOff>742950</xdr:colOff>
      <xdr:row>28</xdr:row>
      <xdr:rowOff>87553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49B58A4B-F87D-403F-86B0-7AA9A9D0DC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97" t="19972" r="21934" b="16335"/>
        <a:stretch/>
      </xdr:blipFill>
      <xdr:spPr>
        <a:xfrm>
          <a:off x="4059592" y="5003186"/>
          <a:ext cx="1007708" cy="1008917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591305</xdr:colOff>
      <xdr:row>7</xdr:row>
      <xdr:rowOff>15035</xdr:rowOff>
    </xdr:from>
    <xdr:to>
      <xdr:col>1</xdr:col>
      <xdr:colOff>786792</xdr:colOff>
      <xdr:row>8</xdr:row>
      <xdr:rowOff>6141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FFA3B9FB-B488-4A35-9E6E-A3CB36ED8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155" y="1500935"/>
          <a:ext cx="195487" cy="191131"/>
        </a:xfrm>
        <a:prstGeom prst="rect">
          <a:avLst/>
        </a:prstGeom>
      </xdr:spPr>
    </xdr:pic>
    <xdr:clientData/>
  </xdr:twoCellAnchor>
  <xdr:oneCellAnchor>
    <xdr:from>
      <xdr:col>1</xdr:col>
      <xdr:colOff>591305</xdr:colOff>
      <xdr:row>10</xdr:row>
      <xdr:rowOff>15035</xdr:rowOff>
    </xdr:from>
    <xdr:ext cx="195487" cy="192361"/>
    <xdr:pic>
      <xdr:nvPicPr>
        <xdr:cNvPr id="24" name="Grafik 23">
          <a:extLst>
            <a:ext uri="{FF2B5EF4-FFF2-40B4-BE49-F238E27FC236}">
              <a16:creationId xmlns:a16="http://schemas.microsoft.com/office/drawing/2014/main" id="{9937C587-7A8F-4F29-A4F1-51108B0A5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155" y="1929560"/>
          <a:ext cx="195487" cy="192361"/>
        </a:xfrm>
        <a:prstGeom prst="rect">
          <a:avLst/>
        </a:prstGeom>
      </xdr:spPr>
    </xdr:pic>
    <xdr:clientData/>
  </xdr:oneCellAnchor>
  <xdr:oneCellAnchor>
    <xdr:from>
      <xdr:col>1</xdr:col>
      <xdr:colOff>591305</xdr:colOff>
      <xdr:row>13</xdr:row>
      <xdr:rowOff>15035</xdr:rowOff>
    </xdr:from>
    <xdr:ext cx="195487" cy="192361"/>
    <xdr:pic>
      <xdr:nvPicPr>
        <xdr:cNvPr id="25" name="Grafik 24">
          <a:extLst>
            <a:ext uri="{FF2B5EF4-FFF2-40B4-BE49-F238E27FC236}">
              <a16:creationId xmlns:a16="http://schemas.microsoft.com/office/drawing/2014/main" id="{2B2585E5-AB3A-4C2E-990F-450EDD1CA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155" y="2358185"/>
          <a:ext cx="195487" cy="192361"/>
        </a:xfrm>
        <a:prstGeom prst="rect">
          <a:avLst/>
        </a:prstGeom>
      </xdr:spPr>
    </xdr:pic>
    <xdr:clientData/>
  </xdr:oneCellAnchor>
  <xdr:oneCellAnchor>
    <xdr:from>
      <xdr:col>1</xdr:col>
      <xdr:colOff>591305</xdr:colOff>
      <xdr:row>16</xdr:row>
      <xdr:rowOff>15035</xdr:rowOff>
    </xdr:from>
    <xdr:ext cx="195487" cy="192361"/>
    <xdr:pic>
      <xdr:nvPicPr>
        <xdr:cNvPr id="26" name="Grafik 25">
          <a:extLst>
            <a:ext uri="{FF2B5EF4-FFF2-40B4-BE49-F238E27FC236}">
              <a16:creationId xmlns:a16="http://schemas.microsoft.com/office/drawing/2014/main" id="{552B78A9-5141-4FC8-B688-957237E02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155" y="2786810"/>
          <a:ext cx="195487" cy="192361"/>
        </a:xfrm>
        <a:prstGeom prst="rect">
          <a:avLst/>
        </a:prstGeom>
      </xdr:spPr>
    </xdr:pic>
    <xdr:clientData/>
  </xdr:oneCellAnchor>
  <xdr:oneCellAnchor>
    <xdr:from>
      <xdr:col>1</xdr:col>
      <xdr:colOff>591305</xdr:colOff>
      <xdr:row>19</xdr:row>
      <xdr:rowOff>15035</xdr:rowOff>
    </xdr:from>
    <xdr:ext cx="195487" cy="192361"/>
    <xdr:pic>
      <xdr:nvPicPr>
        <xdr:cNvPr id="27" name="Grafik 26">
          <a:extLst>
            <a:ext uri="{FF2B5EF4-FFF2-40B4-BE49-F238E27FC236}">
              <a16:creationId xmlns:a16="http://schemas.microsoft.com/office/drawing/2014/main" id="{CF505961-4530-4417-9444-8F2875777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155" y="3215435"/>
          <a:ext cx="195487" cy="192361"/>
        </a:xfrm>
        <a:prstGeom prst="rect">
          <a:avLst/>
        </a:prstGeom>
      </xdr:spPr>
    </xdr:pic>
    <xdr:clientData/>
  </xdr:oneCellAnchor>
  <xdr:twoCellAnchor editAs="oneCell">
    <xdr:from>
      <xdr:col>13</xdr:col>
      <xdr:colOff>494096</xdr:colOff>
      <xdr:row>25</xdr:row>
      <xdr:rowOff>101795</xdr:rowOff>
    </xdr:from>
    <xdr:to>
      <xdr:col>13</xdr:col>
      <xdr:colOff>694521</xdr:colOff>
      <xdr:row>26</xdr:row>
      <xdr:rowOff>88515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3FF6EF1B-1A19-41C1-9AFD-665C4F21F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1819" y="4098893"/>
          <a:ext cx="200425" cy="187424"/>
        </a:xfrm>
        <a:prstGeom prst="rect">
          <a:avLst/>
        </a:prstGeom>
      </xdr:spPr>
    </xdr:pic>
    <xdr:clientData/>
  </xdr:twoCellAnchor>
  <xdr:twoCellAnchor editAs="oneCell">
    <xdr:from>
      <xdr:col>13</xdr:col>
      <xdr:colOff>501920</xdr:colOff>
      <xdr:row>22</xdr:row>
      <xdr:rowOff>75601</xdr:rowOff>
    </xdr:from>
    <xdr:to>
      <xdr:col>13</xdr:col>
      <xdr:colOff>702345</xdr:colOff>
      <xdr:row>23</xdr:row>
      <xdr:rowOff>62320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DE6CD6CE-9EE4-4D82-9CCA-6F83AC9F3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643" y="3613458"/>
          <a:ext cx="200425" cy="187424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</xdr:colOff>
      <xdr:row>1</xdr:row>
      <xdr:rowOff>123824</xdr:rowOff>
    </xdr:from>
    <xdr:to>
      <xdr:col>10</xdr:col>
      <xdr:colOff>60170</xdr:colOff>
      <xdr:row>4</xdr:row>
      <xdr:rowOff>76199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352CFB0F-4DAA-439B-A76D-1BD6073A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312" y="123824"/>
          <a:ext cx="6824508" cy="619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1047751</xdr:colOff>
      <xdr:row>0</xdr:row>
      <xdr:rowOff>43295</xdr:rowOff>
    </xdr:from>
    <xdr:to>
      <xdr:col>20</xdr:col>
      <xdr:colOff>403642</xdr:colOff>
      <xdr:row>16</xdr:row>
      <xdr:rowOff>155863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3830424-6AB5-4CFA-A78E-0E919A4FE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3295"/>
          <a:ext cx="9573618" cy="4970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F4A5-0EC9-46F3-AA70-7737C990D253}">
  <dimension ref="A1:AB52"/>
  <sheetViews>
    <sheetView showGridLines="0" topLeftCell="A10" zoomScale="110" zoomScaleNormal="110" workbookViewId="0">
      <selection activeCell="F17" sqref="F17:F18"/>
    </sheetView>
  </sheetViews>
  <sheetFormatPr baseColWidth="10" defaultRowHeight="15" x14ac:dyDescent="0.25"/>
  <cols>
    <col min="1" max="1" width="4.85546875" style="16" customWidth="1"/>
    <col min="2" max="2" width="15.28515625" style="16" customWidth="1"/>
    <col min="3" max="3" width="7.42578125" style="56" customWidth="1"/>
    <col min="4" max="4" width="14.140625" style="56" customWidth="1"/>
    <col min="5" max="5" width="8.7109375" style="56" customWidth="1"/>
    <col min="6" max="6" width="7.5703125" style="56" customWidth="1"/>
    <col min="7" max="7" width="6.85546875" style="56" customWidth="1"/>
    <col min="8" max="8" width="14.85546875" style="56" customWidth="1"/>
    <col min="9" max="9" width="14.140625" style="56" customWidth="1"/>
    <col min="10" max="10" width="13.85546875" style="56" customWidth="1"/>
    <col min="11" max="11" width="13.7109375" style="56" customWidth="1"/>
    <col min="12" max="12" width="14.85546875" style="56" customWidth="1"/>
    <col min="13" max="13" width="14.42578125" style="56" customWidth="1"/>
    <col min="14" max="14" width="12.5703125" style="16" customWidth="1"/>
    <col min="15" max="15" width="9.7109375" style="16" customWidth="1"/>
    <col min="16" max="16" width="11" style="16" customWidth="1"/>
    <col min="17" max="17" width="9.7109375" style="16" customWidth="1"/>
    <col min="18" max="18" width="4.85546875" style="16" customWidth="1"/>
    <col min="19" max="19" width="11.42578125" style="16" customWidth="1"/>
    <col min="20" max="20" width="5.85546875" style="16" customWidth="1"/>
    <col min="21" max="26" width="11.42578125" style="16"/>
    <col min="27" max="27" width="9.140625" style="16" customWidth="1"/>
    <col min="28" max="16384" width="11.42578125" style="16"/>
  </cols>
  <sheetData>
    <row r="1" spans="1:20" x14ac:dyDescent="0.25">
      <c r="A1" s="69"/>
      <c r="B1" s="7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0"/>
      <c r="O1" s="70"/>
      <c r="P1" s="70"/>
      <c r="Q1" s="70"/>
      <c r="R1" s="70"/>
      <c r="S1" s="70"/>
      <c r="T1" s="72"/>
    </row>
    <row r="2" spans="1:20" ht="15.75" x14ac:dyDescent="0.25">
      <c r="A2" s="73"/>
      <c r="L2" s="65"/>
      <c r="M2" s="65"/>
      <c r="N2" s="53"/>
      <c r="O2" s="53"/>
      <c r="P2" s="53"/>
      <c r="Q2" s="53"/>
      <c r="R2" s="53"/>
      <c r="S2" s="66" t="s">
        <v>36</v>
      </c>
      <c r="T2" s="74"/>
    </row>
    <row r="3" spans="1:20" ht="21.75" customHeight="1" x14ac:dyDescent="0.25">
      <c r="A3" s="73"/>
      <c r="L3" s="65"/>
      <c r="M3" s="102" t="s">
        <v>38</v>
      </c>
      <c r="N3" s="143">
        <v>7400</v>
      </c>
      <c r="O3" s="143"/>
      <c r="P3" s="144" t="s">
        <v>78</v>
      </c>
      <c r="Q3" s="144"/>
      <c r="R3" s="144"/>
      <c r="S3" s="68">
        <v>100</v>
      </c>
      <c r="T3" s="90" t="s">
        <v>58</v>
      </c>
    </row>
    <row r="4" spans="1:20" x14ac:dyDescent="0.25">
      <c r="A4" s="73"/>
      <c r="T4" s="74"/>
    </row>
    <row r="5" spans="1:20" ht="10.5" customHeight="1" x14ac:dyDescent="0.25">
      <c r="A5" s="73"/>
      <c r="T5" s="74"/>
    </row>
    <row r="6" spans="1:20" ht="49.5" customHeight="1" x14ac:dyDescent="0.25">
      <c r="A6" s="73"/>
      <c r="B6" s="135" t="s">
        <v>60</v>
      </c>
      <c r="C6" s="135"/>
      <c r="D6" s="135"/>
      <c r="E6" s="41"/>
      <c r="T6" s="74"/>
    </row>
    <row r="7" spans="1:20" ht="16.5" customHeight="1" x14ac:dyDescent="0.25">
      <c r="A7" s="73"/>
      <c r="B7" s="56"/>
      <c r="P7" s="75" t="s">
        <v>61</v>
      </c>
      <c r="Q7" s="76"/>
      <c r="T7" s="74"/>
    </row>
    <row r="8" spans="1:20" ht="15.95" customHeight="1" x14ac:dyDescent="0.25">
      <c r="A8" s="73"/>
      <c r="C8" s="135" t="s">
        <v>35</v>
      </c>
      <c r="D8" s="135"/>
      <c r="E8" s="135"/>
      <c r="F8" s="142">
        <v>30</v>
      </c>
      <c r="G8" s="90" t="s">
        <v>58</v>
      </c>
      <c r="P8" s="76"/>
      <c r="Q8" s="76"/>
      <c r="T8" s="74"/>
    </row>
    <row r="9" spans="1:20" ht="15.95" customHeight="1" x14ac:dyDescent="0.25">
      <c r="A9" s="73"/>
      <c r="C9" s="135"/>
      <c r="D9" s="135"/>
      <c r="E9" s="135"/>
      <c r="F9" s="142"/>
      <c r="O9" s="145" t="s">
        <v>62</v>
      </c>
      <c r="P9" s="145"/>
      <c r="Q9" s="145"/>
      <c r="T9" s="74"/>
    </row>
    <row r="10" spans="1:20" ht="12" customHeight="1" x14ac:dyDescent="0.25">
      <c r="A10" s="73"/>
      <c r="C10" s="65"/>
      <c r="D10" s="65"/>
      <c r="E10" s="65"/>
      <c r="F10" s="77"/>
      <c r="O10" s="145"/>
      <c r="P10" s="145"/>
      <c r="Q10" s="145"/>
      <c r="T10" s="74"/>
    </row>
    <row r="11" spans="1:20" ht="15.95" customHeight="1" x14ac:dyDescent="0.25">
      <c r="A11" s="73"/>
      <c r="C11" s="135" t="s">
        <v>63</v>
      </c>
      <c r="D11" s="135"/>
      <c r="E11" s="135"/>
      <c r="F11" s="141">
        <v>0.6</v>
      </c>
      <c r="G11" s="90" t="s">
        <v>58</v>
      </c>
      <c r="O11" s="145"/>
      <c r="P11" s="145"/>
      <c r="Q11" s="145"/>
      <c r="R11" s="146">
        <f>SUM(R45)</f>
        <v>22.089552238805972</v>
      </c>
      <c r="S11" s="146"/>
      <c r="T11" s="74"/>
    </row>
    <row r="12" spans="1:20" ht="15.95" customHeight="1" x14ac:dyDescent="0.25">
      <c r="A12" s="73"/>
      <c r="C12" s="135"/>
      <c r="D12" s="135"/>
      <c r="E12" s="135"/>
      <c r="F12" s="141"/>
      <c r="O12" s="145"/>
      <c r="P12" s="145"/>
      <c r="Q12" s="145"/>
      <c r="R12" s="146"/>
      <c r="S12" s="146"/>
      <c r="T12" s="74"/>
    </row>
    <row r="13" spans="1:20" ht="12" customHeight="1" x14ac:dyDescent="0.25">
      <c r="A13" s="73"/>
      <c r="C13" s="65"/>
      <c r="D13" s="65"/>
      <c r="E13" s="65"/>
      <c r="F13" s="77"/>
      <c r="R13" s="140" t="s">
        <v>64</v>
      </c>
      <c r="S13" s="140"/>
      <c r="T13" s="74"/>
    </row>
    <row r="14" spans="1:20" ht="15.95" customHeight="1" x14ac:dyDescent="0.25">
      <c r="A14" s="73"/>
      <c r="C14" s="135" t="s">
        <v>65</v>
      </c>
      <c r="D14" s="135"/>
      <c r="E14" s="135"/>
      <c r="F14" s="141">
        <v>0.1</v>
      </c>
      <c r="G14" s="90" t="s">
        <v>58</v>
      </c>
      <c r="R14" s="140"/>
      <c r="S14" s="140"/>
      <c r="T14" s="74"/>
    </row>
    <row r="15" spans="1:20" ht="15.95" customHeight="1" x14ac:dyDescent="0.25">
      <c r="A15" s="73"/>
      <c r="C15" s="135"/>
      <c r="D15" s="135"/>
      <c r="E15" s="135"/>
      <c r="F15" s="141"/>
      <c r="T15" s="74"/>
    </row>
    <row r="16" spans="1:20" ht="12" customHeight="1" x14ac:dyDescent="0.25">
      <c r="A16" s="73"/>
      <c r="C16" s="65"/>
      <c r="D16" s="65"/>
      <c r="E16" s="65"/>
      <c r="F16" s="77"/>
      <c r="T16" s="74"/>
    </row>
    <row r="17" spans="1:20" ht="15.95" customHeight="1" x14ac:dyDescent="0.25">
      <c r="A17" s="73"/>
      <c r="C17" s="135" t="s">
        <v>30</v>
      </c>
      <c r="D17" s="135"/>
      <c r="E17" s="135"/>
      <c r="F17" s="142">
        <v>10</v>
      </c>
      <c r="G17" s="90" t="s">
        <v>58</v>
      </c>
      <c r="T17" s="74"/>
    </row>
    <row r="18" spans="1:20" ht="15.95" customHeight="1" x14ac:dyDescent="0.25">
      <c r="A18" s="73"/>
      <c r="C18" s="135"/>
      <c r="D18" s="135"/>
      <c r="E18" s="135"/>
      <c r="F18" s="142"/>
      <c r="T18" s="74"/>
    </row>
    <row r="19" spans="1:20" ht="12" customHeight="1" x14ac:dyDescent="0.25">
      <c r="A19" s="73"/>
      <c r="C19" s="65"/>
      <c r="D19" s="65"/>
      <c r="E19" s="65"/>
      <c r="F19" s="77"/>
      <c r="T19" s="74"/>
    </row>
    <row r="20" spans="1:20" ht="15.95" customHeight="1" x14ac:dyDescent="0.25">
      <c r="A20" s="73"/>
      <c r="C20" s="135" t="s">
        <v>66</v>
      </c>
      <c r="D20" s="135"/>
      <c r="E20" s="135"/>
      <c r="F20" s="141">
        <v>0.05</v>
      </c>
      <c r="G20" s="90" t="s">
        <v>58</v>
      </c>
      <c r="T20" s="74"/>
    </row>
    <row r="21" spans="1:20" ht="15.95" customHeight="1" x14ac:dyDescent="0.25">
      <c r="A21" s="73"/>
      <c r="C21" s="135"/>
      <c r="D21" s="135"/>
      <c r="E21" s="135"/>
      <c r="F21" s="141"/>
      <c r="T21" s="74"/>
    </row>
    <row r="22" spans="1:20" ht="27" customHeight="1" x14ac:dyDescent="0.25">
      <c r="A22" s="73"/>
      <c r="B22" s="42"/>
      <c r="C22" s="42"/>
      <c r="D22" s="42"/>
      <c r="E22" s="57"/>
      <c r="O22" s="78" t="s">
        <v>67</v>
      </c>
      <c r="T22" s="74"/>
    </row>
    <row r="23" spans="1:20" ht="14.1" customHeight="1" x14ac:dyDescent="0.25">
      <c r="A23" s="73"/>
      <c r="O23" s="135" t="s">
        <v>68</v>
      </c>
      <c r="P23" s="135"/>
      <c r="Q23" s="135"/>
      <c r="R23" s="136">
        <f>SUM(H45)</f>
        <v>46200</v>
      </c>
      <c r="S23" s="136"/>
      <c r="T23" s="74"/>
    </row>
    <row r="24" spans="1:20" ht="14.1" customHeight="1" x14ac:dyDescent="0.25">
      <c r="A24" s="73"/>
      <c r="D24" s="137" t="s">
        <v>69</v>
      </c>
      <c r="E24" s="137"/>
      <c r="F24" s="137"/>
      <c r="O24" s="135"/>
      <c r="P24" s="135"/>
      <c r="Q24" s="135"/>
      <c r="R24" s="136"/>
      <c r="S24" s="136"/>
      <c r="T24" s="74"/>
    </row>
    <row r="25" spans="1:20" ht="14.1" customHeight="1" x14ac:dyDescent="0.25">
      <c r="A25" s="73"/>
      <c r="C25" s="79"/>
      <c r="D25" s="137"/>
      <c r="E25" s="137"/>
      <c r="F25" s="137"/>
      <c r="O25" s="53"/>
      <c r="P25" s="53"/>
      <c r="Q25" s="53"/>
      <c r="R25" s="80"/>
      <c r="S25" s="80"/>
      <c r="T25" s="74"/>
    </row>
    <row r="26" spans="1:20" ht="14.1" customHeight="1" x14ac:dyDescent="0.25">
      <c r="A26" s="73"/>
      <c r="C26" s="79"/>
      <c r="D26" s="137"/>
      <c r="E26" s="137"/>
      <c r="F26" s="137"/>
      <c r="O26" s="135" t="s">
        <v>70</v>
      </c>
      <c r="P26" s="135"/>
      <c r="Q26" s="135"/>
      <c r="R26" s="136">
        <f>SUM(M45)</f>
        <v>5390</v>
      </c>
      <c r="S26" s="136"/>
      <c r="T26" s="74"/>
    </row>
    <row r="27" spans="1:20" ht="14.1" customHeight="1" x14ac:dyDescent="0.25">
      <c r="A27" s="73"/>
      <c r="D27" s="76"/>
      <c r="E27" s="76"/>
      <c r="F27" s="76"/>
      <c r="O27" s="135"/>
      <c r="P27" s="135"/>
      <c r="Q27" s="135"/>
      <c r="R27" s="136"/>
      <c r="S27" s="136"/>
      <c r="T27" s="74"/>
    </row>
    <row r="28" spans="1:20" ht="15.95" customHeight="1" x14ac:dyDescent="0.25">
      <c r="A28" s="73"/>
      <c r="C28" s="138" t="s">
        <v>71</v>
      </c>
      <c r="D28" s="138"/>
      <c r="E28" s="138"/>
      <c r="F28" s="76"/>
      <c r="O28" s="53"/>
      <c r="P28" s="53"/>
      <c r="Q28" s="53"/>
      <c r="R28" s="80"/>
      <c r="S28" s="80"/>
      <c r="T28" s="74"/>
    </row>
    <row r="29" spans="1:20" ht="15.95" customHeight="1" x14ac:dyDescent="0.25">
      <c r="A29" s="73"/>
      <c r="C29" s="138"/>
      <c r="D29" s="138"/>
      <c r="E29" s="138"/>
      <c r="F29" s="76"/>
      <c r="O29" s="135" t="s">
        <v>72</v>
      </c>
      <c r="P29" s="135"/>
      <c r="Q29" s="135"/>
      <c r="R29" s="136">
        <f>SUM(R42)</f>
        <v>51590</v>
      </c>
      <c r="S29" s="136"/>
      <c r="T29" s="74"/>
    </row>
    <row r="30" spans="1:20" ht="15.95" customHeight="1" x14ac:dyDescent="0.25">
      <c r="A30" s="73"/>
      <c r="C30" s="138"/>
      <c r="D30" s="138"/>
      <c r="E30" s="138"/>
      <c r="F30" s="76"/>
      <c r="O30" s="135"/>
      <c r="P30" s="135"/>
      <c r="Q30" s="135"/>
      <c r="R30" s="136"/>
      <c r="S30" s="136"/>
      <c r="T30" s="74"/>
    </row>
    <row r="31" spans="1:20" ht="15.95" customHeight="1" x14ac:dyDescent="0.25">
      <c r="A31" s="73"/>
      <c r="C31" s="138"/>
      <c r="D31" s="138"/>
      <c r="E31" s="138"/>
      <c r="G31" s="139">
        <f>SUM(R43)</f>
        <v>44190</v>
      </c>
      <c r="H31" s="139"/>
      <c r="T31" s="74"/>
    </row>
    <row r="32" spans="1:20" ht="15.95" customHeight="1" x14ac:dyDescent="0.25">
      <c r="A32" s="73"/>
      <c r="C32" s="138"/>
      <c r="D32" s="138"/>
      <c r="E32" s="138"/>
      <c r="G32" s="139"/>
      <c r="H32" s="139"/>
      <c r="T32" s="74"/>
    </row>
    <row r="33" spans="1:28" ht="15.95" customHeight="1" x14ac:dyDescent="0.25">
      <c r="A33" s="73"/>
      <c r="C33" s="138"/>
      <c r="D33" s="138"/>
      <c r="E33" s="138"/>
      <c r="G33" s="139"/>
      <c r="H33" s="139"/>
      <c r="T33" s="74"/>
    </row>
    <row r="34" spans="1:28" ht="12" customHeight="1" x14ac:dyDescent="0.25">
      <c r="A34" s="73"/>
      <c r="T34" s="74"/>
    </row>
    <row r="35" spans="1:28" ht="15" customHeight="1" x14ac:dyDescent="0.25">
      <c r="A35" s="93" t="s">
        <v>58</v>
      </c>
      <c r="B35" s="91" t="s">
        <v>23</v>
      </c>
      <c r="T35" s="74"/>
    </row>
    <row r="36" spans="1:28" ht="15" customHeight="1" thickBot="1" x14ac:dyDescent="0.3">
      <c r="A36" s="81"/>
      <c r="B36" s="82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2"/>
      <c r="O36" s="82"/>
      <c r="P36" s="82"/>
      <c r="Q36" s="82"/>
      <c r="R36" s="82"/>
      <c r="S36" s="82"/>
      <c r="T36" s="84"/>
    </row>
    <row r="37" spans="1:28" ht="12" customHeight="1" x14ac:dyDescent="0.25"/>
    <row r="38" spans="1:28" ht="12" customHeight="1" thickBot="1" x14ac:dyDescent="0.3"/>
    <row r="39" spans="1:28" ht="12" customHeight="1" x14ac:dyDescent="0.25">
      <c r="A39" s="69"/>
      <c r="B39" s="70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0"/>
      <c r="O39" s="70"/>
      <c r="P39" s="70"/>
      <c r="Q39" s="70"/>
      <c r="R39" s="70"/>
      <c r="S39" s="70"/>
      <c r="T39" s="72"/>
    </row>
    <row r="40" spans="1:28" ht="15.95" customHeight="1" x14ac:dyDescent="0.25">
      <c r="A40" s="73"/>
      <c r="B40" s="94" t="s">
        <v>73</v>
      </c>
      <c r="T40" s="74"/>
    </row>
    <row r="41" spans="1:28" ht="12" customHeight="1" thickBot="1" x14ac:dyDescent="0.3">
      <c r="A41" s="73"/>
      <c r="T41" s="74"/>
    </row>
    <row r="42" spans="1:28" s="35" customFormat="1" ht="56.25" customHeight="1" thickBot="1" x14ac:dyDescent="0.3">
      <c r="A42" s="85"/>
      <c r="B42" s="46" t="s">
        <v>35</v>
      </c>
      <c r="C42" s="47" t="s">
        <v>34</v>
      </c>
      <c r="D42" s="47" t="s">
        <v>63</v>
      </c>
      <c r="E42" s="47" t="s">
        <v>33</v>
      </c>
      <c r="F42" s="116" t="s">
        <v>65</v>
      </c>
      <c r="G42" s="116"/>
      <c r="H42" s="44" t="s">
        <v>74</v>
      </c>
      <c r="I42" s="45" t="s">
        <v>27</v>
      </c>
      <c r="J42" s="38" t="s">
        <v>30</v>
      </c>
      <c r="K42" s="37" t="s">
        <v>75</v>
      </c>
      <c r="L42" s="47" t="s">
        <v>29</v>
      </c>
      <c r="M42" s="37" t="s">
        <v>28</v>
      </c>
      <c r="N42" s="101" t="s">
        <v>27</v>
      </c>
      <c r="O42" s="117" t="s">
        <v>25</v>
      </c>
      <c r="P42" s="118"/>
      <c r="Q42" s="118"/>
      <c r="R42" s="119">
        <f>SUM(H45+M45)</f>
        <v>51590</v>
      </c>
      <c r="S42" s="120"/>
      <c r="T42" s="86"/>
    </row>
    <row r="43" spans="1:28" s="20" customFormat="1" ht="18" customHeight="1" thickBot="1" x14ac:dyDescent="0.3">
      <c r="A43" s="87"/>
      <c r="B43" s="58">
        <f>SUM(F8)</f>
        <v>30</v>
      </c>
      <c r="C43" s="59">
        <f>SUM(S3)</f>
        <v>100</v>
      </c>
      <c r="D43" s="60">
        <f>SUM(F11)</f>
        <v>0.6</v>
      </c>
      <c r="E43" s="50">
        <f>SUM(C43*D43)</f>
        <v>60</v>
      </c>
      <c r="F43" s="121">
        <f>SUM(F14)</f>
        <v>0.1</v>
      </c>
      <c r="G43" s="122"/>
      <c r="H43" s="123">
        <f>SUM(C43*F43*B43)</f>
        <v>300</v>
      </c>
      <c r="I43" s="125">
        <v>154</v>
      </c>
      <c r="J43" s="58">
        <f>SUM(F17)</f>
        <v>10</v>
      </c>
      <c r="K43" s="61">
        <f>SUM(F20)</f>
        <v>0.05</v>
      </c>
      <c r="L43" s="127">
        <f>SUM(C43*D43+C43*F43)</f>
        <v>70</v>
      </c>
      <c r="M43" s="123">
        <f>SUM(C43*(D43+F43))*J43*K43</f>
        <v>35</v>
      </c>
      <c r="N43" s="129">
        <v>154</v>
      </c>
      <c r="O43" s="131" t="s">
        <v>24</v>
      </c>
      <c r="P43" s="132"/>
      <c r="Q43" s="132"/>
      <c r="R43" s="103">
        <f>SUM(R42-N3)</f>
        <v>44190</v>
      </c>
      <c r="S43" s="104"/>
      <c r="T43" s="88"/>
      <c r="AB43" s="34"/>
    </row>
    <row r="44" spans="1:28" s="35" customFormat="1" ht="18" customHeight="1" thickBot="1" x14ac:dyDescent="0.3">
      <c r="A44" s="85"/>
      <c r="B44" s="43"/>
      <c r="C44" s="43"/>
      <c r="D44" s="43"/>
      <c r="E44" s="43"/>
      <c r="F44" s="51" t="s">
        <v>32</v>
      </c>
      <c r="G44" s="52">
        <f>SUM(C43*F43)</f>
        <v>10</v>
      </c>
      <c r="H44" s="124"/>
      <c r="I44" s="126"/>
      <c r="J44" s="51" t="s">
        <v>76</v>
      </c>
      <c r="K44" s="189">
        <f>SUM(J43*K43)</f>
        <v>0.5</v>
      </c>
      <c r="L44" s="128"/>
      <c r="M44" s="124"/>
      <c r="N44" s="130"/>
      <c r="O44" s="133"/>
      <c r="P44" s="134"/>
      <c r="Q44" s="134"/>
      <c r="R44" s="105"/>
      <c r="S44" s="106"/>
      <c r="T44" s="86"/>
    </row>
    <row r="45" spans="1:28" s="20" customFormat="1" ht="25.5" customHeight="1" thickBot="1" x14ac:dyDescent="0.3">
      <c r="A45" s="87"/>
      <c r="B45" s="107" t="s">
        <v>31</v>
      </c>
      <c r="C45" s="107"/>
      <c r="D45" s="107"/>
      <c r="E45" s="107"/>
      <c r="F45" s="107"/>
      <c r="G45" s="107"/>
      <c r="H45" s="108">
        <f>SUM(H43*I43)</f>
        <v>46200</v>
      </c>
      <c r="I45" s="109"/>
      <c r="J45" s="107" t="s">
        <v>26</v>
      </c>
      <c r="K45" s="107"/>
      <c r="L45" s="107"/>
      <c r="M45" s="110">
        <f>SUM(M43*I43)</f>
        <v>5390</v>
      </c>
      <c r="N45" s="111"/>
      <c r="O45" s="112" t="s">
        <v>77</v>
      </c>
      <c r="P45" s="113"/>
      <c r="Q45" s="113"/>
      <c r="R45" s="114">
        <f>SUM(N3/(R42/I43))</f>
        <v>22.089552238805972</v>
      </c>
      <c r="S45" s="115"/>
      <c r="T45" s="89"/>
    </row>
    <row r="46" spans="1:28" s="35" customFormat="1" ht="14.25" customHeight="1" x14ac:dyDescent="0.25">
      <c r="A46" s="85"/>
      <c r="C46" s="36"/>
      <c r="D46" s="36"/>
      <c r="E46" s="36"/>
      <c r="F46" s="36"/>
      <c r="G46" s="36"/>
      <c r="H46" s="39"/>
      <c r="I46" s="39"/>
      <c r="J46" s="39"/>
      <c r="K46" s="39"/>
      <c r="L46" s="39"/>
      <c r="O46" s="62"/>
      <c r="P46" s="62"/>
      <c r="Q46" s="62"/>
      <c r="T46" s="86"/>
    </row>
    <row r="47" spans="1:28" s="20" customFormat="1" ht="22.5" customHeight="1" x14ac:dyDescent="0.25">
      <c r="A47" s="93" t="s">
        <v>58</v>
      </c>
      <c r="B47" s="92" t="s">
        <v>22</v>
      </c>
      <c r="C47" s="54"/>
      <c r="D47" s="54"/>
      <c r="E47" s="54"/>
      <c r="F47" s="54"/>
      <c r="G47" s="54"/>
      <c r="J47" s="54"/>
      <c r="K47" s="54"/>
      <c r="L47" s="54"/>
      <c r="M47" s="54"/>
      <c r="T47" s="95"/>
    </row>
    <row r="48" spans="1:28" s="20" customFormat="1" ht="11.25" customHeight="1" thickBot="1" x14ac:dyDescent="0.3">
      <c r="A48" s="96"/>
      <c r="B48" s="97"/>
      <c r="C48" s="98"/>
      <c r="D48" s="98"/>
      <c r="E48" s="98"/>
      <c r="F48" s="98"/>
      <c r="G48" s="98"/>
      <c r="H48" s="99"/>
      <c r="I48" s="63"/>
      <c r="J48" s="63"/>
      <c r="K48" s="63"/>
      <c r="L48" s="63"/>
      <c r="M48" s="63"/>
      <c r="N48" s="97"/>
      <c r="O48" s="97"/>
      <c r="P48" s="97"/>
      <c r="Q48" s="97"/>
      <c r="R48" s="97"/>
      <c r="S48" s="97"/>
      <c r="T48" s="100"/>
    </row>
    <row r="49" spans="2:19" s="53" customFormat="1" ht="15.75" x14ac:dyDescent="0.25">
      <c r="C49" s="55"/>
      <c r="D49" s="55"/>
      <c r="E49" s="55"/>
      <c r="F49" s="55"/>
      <c r="G49" s="55"/>
      <c r="J49" s="55"/>
      <c r="K49" s="55"/>
      <c r="L49" s="55"/>
      <c r="M49" s="55"/>
    </row>
    <row r="50" spans="2:19" s="35" customFormat="1" ht="12" x14ac:dyDescent="0.25">
      <c r="B50" s="36"/>
      <c r="C50" s="36"/>
      <c r="D50" s="36"/>
      <c r="E50" s="36"/>
      <c r="F50" s="36"/>
      <c r="G50" s="36"/>
      <c r="H50" s="39"/>
      <c r="I50" s="39"/>
      <c r="J50" s="39"/>
      <c r="K50" s="39"/>
      <c r="L50" s="39"/>
      <c r="N50" s="36"/>
      <c r="O50" s="36"/>
      <c r="P50" s="36"/>
      <c r="R50" s="49"/>
      <c r="S50" s="49"/>
    </row>
    <row r="51" spans="2:19" s="35" customFormat="1" ht="18" customHeight="1" x14ac:dyDescent="0.25">
      <c r="C51" s="40"/>
      <c r="D51" s="40"/>
      <c r="E51" s="40"/>
      <c r="F51" s="40"/>
      <c r="G51" s="40"/>
      <c r="H51" s="40"/>
      <c r="I51" s="40"/>
      <c r="J51" s="40"/>
      <c r="R51" s="48"/>
      <c r="S51" s="48"/>
    </row>
    <row r="52" spans="2:19" s="35" customFormat="1" ht="18" customHeight="1" x14ac:dyDescent="0.25">
      <c r="F52" s="40"/>
      <c r="G52" s="40"/>
      <c r="H52" s="40"/>
      <c r="I52" s="40"/>
      <c r="J52" s="40"/>
    </row>
  </sheetData>
  <mergeCells count="42">
    <mergeCell ref="N3:O3"/>
    <mergeCell ref="P3:R3"/>
    <mergeCell ref="B6:D6"/>
    <mergeCell ref="C8:E9"/>
    <mergeCell ref="F8:F9"/>
    <mergeCell ref="O9:Q12"/>
    <mergeCell ref="C11:E12"/>
    <mergeCell ref="F11:F12"/>
    <mergeCell ref="R11:S12"/>
    <mergeCell ref="C28:E33"/>
    <mergeCell ref="O29:Q30"/>
    <mergeCell ref="R29:S30"/>
    <mergeCell ref="G31:H33"/>
    <mergeCell ref="R13:S14"/>
    <mergeCell ref="C14:E15"/>
    <mergeCell ref="F14:F15"/>
    <mergeCell ref="C17:E18"/>
    <mergeCell ref="F17:F18"/>
    <mergeCell ref="C20:E21"/>
    <mergeCell ref="F20:F21"/>
    <mergeCell ref="O23:Q24"/>
    <mergeCell ref="R23:S24"/>
    <mergeCell ref="D24:F26"/>
    <mergeCell ref="O26:Q27"/>
    <mergeCell ref="R26:S27"/>
    <mergeCell ref="F42:G42"/>
    <mergeCell ref="O42:Q42"/>
    <mergeCell ref="R42:S42"/>
    <mergeCell ref="F43:G43"/>
    <mergeCell ref="H43:H44"/>
    <mergeCell ref="I43:I44"/>
    <mergeCell ref="L43:L44"/>
    <mergeCell ref="M43:M44"/>
    <mergeCell ref="N43:N44"/>
    <mergeCell ref="O43:Q44"/>
    <mergeCell ref="R43:S44"/>
    <mergeCell ref="B45:G45"/>
    <mergeCell ref="H45:I45"/>
    <mergeCell ref="J45:L45"/>
    <mergeCell ref="M45:N45"/>
    <mergeCell ref="O45:Q45"/>
    <mergeCell ref="R45:S45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26DF3-E1D3-4B1D-94B2-20F618AE21B9}">
  <dimension ref="A1:AB52"/>
  <sheetViews>
    <sheetView showGridLines="0" tabSelected="1" zoomScaleNormal="100" workbookViewId="0">
      <selection activeCell="F14" sqref="F14:F15"/>
    </sheetView>
  </sheetViews>
  <sheetFormatPr baseColWidth="10" defaultRowHeight="15" x14ac:dyDescent="0.25"/>
  <cols>
    <col min="1" max="1" width="4.85546875" style="16" customWidth="1"/>
    <col min="2" max="2" width="15.28515625" style="16" customWidth="1"/>
    <col min="3" max="3" width="7.42578125" style="56" customWidth="1"/>
    <col min="4" max="4" width="14.140625" style="56" customWidth="1"/>
    <col min="5" max="5" width="8.7109375" style="56" customWidth="1"/>
    <col min="6" max="6" width="7.5703125" style="56" customWidth="1"/>
    <col min="7" max="7" width="6.85546875" style="56" customWidth="1"/>
    <col min="8" max="8" width="13.7109375" style="56" customWidth="1"/>
    <col min="9" max="9" width="14.140625" style="56" customWidth="1"/>
    <col min="10" max="10" width="13.85546875" style="56" customWidth="1"/>
    <col min="11" max="11" width="13.7109375" style="56" customWidth="1"/>
    <col min="12" max="12" width="14.85546875" style="56" customWidth="1"/>
    <col min="13" max="13" width="13" style="56" customWidth="1"/>
    <col min="14" max="14" width="11.42578125" style="16"/>
    <col min="15" max="17" width="9.7109375" style="16" customWidth="1"/>
    <col min="18" max="18" width="3.85546875" style="16" customWidth="1"/>
    <col min="19" max="19" width="11.42578125" style="16" customWidth="1"/>
    <col min="20" max="20" width="5.85546875" style="16" customWidth="1"/>
    <col min="21" max="26" width="11.42578125" style="16"/>
    <col min="27" max="27" width="9.140625" style="16" customWidth="1"/>
    <col min="28" max="16384" width="11.42578125" style="16"/>
  </cols>
  <sheetData>
    <row r="1" spans="1:20" x14ac:dyDescent="0.25">
      <c r="A1" s="69"/>
      <c r="B1" s="7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0"/>
      <c r="O1" s="70"/>
      <c r="P1" s="70"/>
      <c r="Q1" s="70"/>
      <c r="R1" s="70"/>
      <c r="S1" s="70"/>
      <c r="T1" s="72"/>
    </row>
    <row r="2" spans="1:20" ht="15.75" x14ac:dyDescent="0.25">
      <c r="A2" s="73"/>
      <c r="L2" s="65"/>
      <c r="M2" s="65"/>
      <c r="N2" s="53"/>
      <c r="O2" s="53"/>
      <c r="P2" s="53"/>
      <c r="Q2" s="53"/>
      <c r="R2" s="53"/>
      <c r="S2" s="66" t="s">
        <v>14</v>
      </c>
      <c r="T2" s="74"/>
    </row>
    <row r="3" spans="1:20" ht="21.75" customHeight="1" x14ac:dyDescent="0.25">
      <c r="A3" s="73"/>
      <c r="L3" s="65"/>
      <c r="M3" s="67" t="s">
        <v>0</v>
      </c>
      <c r="N3" s="143">
        <v>25300</v>
      </c>
      <c r="O3" s="143"/>
      <c r="P3" s="147" t="s">
        <v>11</v>
      </c>
      <c r="Q3" s="147"/>
      <c r="R3" s="147"/>
      <c r="S3" s="68">
        <v>100</v>
      </c>
      <c r="T3" s="74"/>
    </row>
    <row r="4" spans="1:20" x14ac:dyDescent="0.25">
      <c r="A4" s="73"/>
      <c r="T4" s="74"/>
    </row>
    <row r="5" spans="1:20" ht="10.5" customHeight="1" x14ac:dyDescent="0.25">
      <c r="A5" s="73"/>
      <c r="T5" s="74"/>
    </row>
    <row r="6" spans="1:20" ht="49.5" customHeight="1" x14ac:dyDescent="0.25">
      <c r="A6" s="73"/>
      <c r="B6" s="135" t="s">
        <v>56</v>
      </c>
      <c r="C6" s="135"/>
      <c r="D6" s="135"/>
      <c r="E6" s="41"/>
      <c r="T6" s="74"/>
    </row>
    <row r="7" spans="1:20" ht="16.5" customHeight="1" x14ac:dyDescent="0.25">
      <c r="A7" s="73"/>
      <c r="B7" s="56"/>
      <c r="P7" s="75" t="s">
        <v>38</v>
      </c>
      <c r="Q7" s="76"/>
      <c r="T7" s="74"/>
    </row>
    <row r="8" spans="1:20" ht="15.95" customHeight="1" x14ac:dyDescent="0.25">
      <c r="A8" s="73"/>
      <c r="C8" s="135" t="s">
        <v>39</v>
      </c>
      <c r="D8" s="135"/>
      <c r="E8" s="135"/>
      <c r="F8" s="142">
        <v>30</v>
      </c>
      <c r="G8" s="90" t="s">
        <v>58</v>
      </c>
      <c r="P8" s="76"/>
      <c r="Q8" s="76"/>
      <c r="T8" s="74"/>
    </row>
    <row r="9" spans="1:20" ht="15.95" customHeight="1" x14ac:dyDescent="0.25">
      <c r="A9" s="73"/>
      <c r="C9" s="135"/>
      <c r="D9" s="135"/>
      <c r="E9" s="135"/>
      <c r="F9" s="142"/>
      <c r="O9" s="145" t="s">
        <v>41</v>
      </c>
      <c r="P9" s="145"/>
      <c r="Q9" s="145"/>
      <c r="T9" s="74"/>
    </row>
    <row r="10" spans="1:20" ht="12" customHeight="1" x14ac:dyDescent="0.25">
      <c r="A10" s="73"/>
      <c r="C10" s="65"/>
      <c r="D10" s="65"/>
      <c r="E10" s="65"/>
      <c r="F10" s="77"/>
      <c r="O10" s="145"/>
      <c r="P10" s="145"/>
      <c r="Q10" s="145"/>
      <c r="T10" s="74"/>
    </row>
    <row r="11" spans="1:20" ht="15.95" customHeight="1" x14ac:dyDescent="0.25">
      <c r="A11" s="73"/>
      <c r="C11" s="135" t="s">
        <v>47</v>
      </c>
      <c r="D11" s="135"/>
      <c r="E11" s="135"/>
      <c r="F11" s="141">
        <v>0.6</v>
      </c>
      <c r="G11" s="90" t="s">
        <v>58</v>
      </c>
      <c r="O11" s="145"/>
      <c r="P11" s="145"/>
      <c r="Q11" s="145"/>
      <c r="R11" s="146">
        <f>SUM(R45)</f>
        <v>68.378378378378372</v>
      </c>
      <c r="S11" s="146"/>
      <c r="T11" s="74"/>
    </row>
    <row r="12" spans="1:20" ht="15.95" customHeight="1" x14ac:dyDescent="0.25">
      <c r="A12" s="73"/>
      <c r="C12" s="135"/>
      <c r="D12" s="135"/>
      <c r="E12" s="135"/>
      <c r="F12" s="141"/>
      <c r="O12" s="145"/>
      <c r="P12" s="145"/>
      <c r="Q12" s="145"/>
      <c r="R12" s="146"/>
      <c r="S12" s="146"/>
      <c r="T12" s="74"/>
    </row>
    <row r="13" spans="1:20" ht="12" customHeight="1" x14ac:dyDescent="0.25">
      <c r="A13" s="73"/>
      <c r="C13" s="65"/>
      <c r="D13" s="65"/>
      <c r="E13" s="65"/>
      <c r="F13" s="77"/>
      <c r="R13" s="140" t="s">
        <v>42</v>
      </c>
      <c r="S13" s="140"/>
      <c r="T13" s="74"/>
    </row>
    <row r="14" spans="1:20" ht="15.95" customHeight="1" x14ac:dyDescent="0.25">
      <c r="A14" s="73"/>
      <c r="C14" s="135" t="s">
        <v>37</v>
      </c>
      <c r="D14" s="135"/>
      <c r="E14" s="135"/>
      <c r="F14" s="141">
        <v>0.1</v>
      </c>
      <c r="G14" s="90" t="s">
        <v>58</v>
      </c>
      <c r="R14" s="140"/>
      <c r="S14" s="140"/>
      <c r="T14" s="74"/>
    </row>
    <row r="15" spans="1:20" ht="15.95" customHeight="1" x14ac:dyDescent="0.25">
      <c r="A15" s="73"/>
      <c r="C15" s="135"/>
      <c r="D15" s="135"/>
      <c r="E15" s="135"/>
      <c r="F15" s="141"/>
      <c r="T15" s="74"/>
    </row>
    <row r="16" spans="1:20" ht="12" customHeight="1" x14ac:dyDescent="0.25">
      <c r="A16" s="73"/>
      <c r="C16" s="65"/>
      <c r="D16" s="65"/>
      <c r="E16" s="65"/>
      <c r="F16" s="77"/>
      <c r="T16" s="74"/>
    </row>
    <row r="17" spans="1:20" ht="15.95" customHeight="1" x14ac:dyDescent="0.25">
      <c r="A17" s="73"/>
      <c r="C17" s="135" t="s">
        <v>6</v>
      </c>
      <c r="D17" s="135"/>
      <c r="E17" s="135"/>
      <c r="F17" s="142">
        <v>20</v>
      </c>
      <c r="G17" s="90" t="s">
        <v>58</v>
      </c>
      <c r="T17" s="74"/>
    </row>
    <row r="18" spans="1:20" ht="15.95" customHeight="1" x14ac:dyDescent="0.25">
      <c r="A18" s="73"/>
      <c r="C18" s="135"/>
      <c r="D18" s="135"/>
      <c r="E18" s="135"/>
      <c r="F18" s="142"/>
      <c r="T18" s="74"/>
    </row>
    <row r="19" spans="1:20" ht="12" customHeight="1" x14ac:dyDescent="0.25">
      <c r="A19" s="73"/>
      <c r="C19" s="65"/>
      <c r="D19" s="65"/>
      <c r="E19" s="65"/>
      <c r="F19" s="77"/>
      <c r="T19" s="74"/>
    </row>
    <row r="20" spans="1:20" ht="15.95" customHeight="1" x14ac:dyDescent="0.25">
      <c r="A20" s="73"/>
      <c r="C20" s="135" t="s">
        <v>40</v>
      </c>
      <c r="D20" s="135"/>
      <c r="E20" s="135"/>
      <c r="F20" s="141">
        <v>0.05</v>
      </c>
      <c r="G20" s="90" t="s">
        <v>58</v>
      </c>
      <c r="T20" s="74"/>
    </row>
    <row r="21" spans="1:20" ht="15.95" customHeight="1" x14ac:dyDescent="0.25">
      <c r="A21" s="73"/>
      <c r="C21" s="135"/>
      <c r="D21" s="135"/>
      <c r="E21" s="135"/>
      <c r="F21" s="141"/>
      <c r="T21" s="74"/>
    </row>
    <row r="22" spans="1:20" ht="27" customHeight="1" x14ac:dyDescent="0.25">
      <c r="A22" s="73"/>
      <c r="B22" s="42"/>
      <c r="C22" s="42"/>
      <c r="D22" s="42"/>
      <c r="E22" s="57"/>
      <c r="O22" s="78" t="s">
        <v>43</v>
      </c>
      <c r="T22" s="74"/>
    </row>
    <row r="23" spans="1:20" ht="15.95" customHeight="1" x14ac:dyDescent="0.25">
      <c r="A23" s="73"/>
      <c r="O23" s="135" t="s">
        <v>44</v>
      </c>
      <c r="P23" s="135"/>
      <c r="Q23" s="135"/>
      <c r="R23" s="136">
        <f>SUM(H45)</f>
        <v>46200</v>
      </c>
      <c r="S23" s="136"/>
      <c r="T23" s="74"/>
    </row>
    <row r="24" spans="1:20" ht="15.95" customHeight="1" x14ac:dyDescent="0.25">
      <c r="A24" s="73"/>
      <c r="D24" s="137" t="s">
        <v>57</v>
      </c>
      <c r="E24" s="137"/>
      <c r="F24" s="137"/>
      <c r="O24" s="135"/>
      <c r="P24" s="135"/>
      <c r="Q24" s="135"/>
      <c r="R24" s="136"/>
      <c r="S24" s="136"/>
      <c r="T24" s="74"/>
    </row>
    <row r="25" spans="1:20" ht="14.1" customHeight="1" x14ac:dyDescent="0.25">
      <c r="A25" s="73"/>
      <c r="C25" s="79"/>
      <c r="D25" s="137"/>
      <c r="E25" s="137"/>
      <c r="F25" s="137"/>
      <c r="O25" s="53"/>
      <c r="P25" s="53"/>
      <c r="Q25" s="53"/>
      <c r="R25" s="80"/>
      <c r="S25" s="80"/>
      <c r="T25" s="74"/>
    </row>
    <row r="26" spans="1:20" ht="15.95" customHeight="1" x14ac:dyDescent="0.25">
      <c r="A26" s="73"/>
      <c r="C26" s="79"/>
      <c r="D26" s="137"/>
      <c r="E26" s="137"/>
      <c r="F26" s="137"/>
      <c r="O26" s="135" t="s">
        <v>45</v>
      </c>
      <c r="P26" s="135"/>
      <c r="Q26" s="135"/>
      <c r="R26" s="136">
        <f>SUM(M45)</f>
        <v>10780</v>
      </c>
      <c r="S26" s="136"/>
      <c r="T26" s="74"/>
    </row>
    <row r="27" spans="1:20" ht="15.95" customHeight="1" x14ac:dyDescent="0.25">
      <c r="A27" s="73"/>
      <c r="D27" s="76"/>
      <c r="E27" s="76"/>
      <c r="F27" s="76"/>
      <c r="O27" s="135"/>
      <c r="P27" s="135"/>
      <c r="Q27" s="135"/>
      <c r="R27" s="136"/>
      <c r="S27" s="136"/>
      <c r="T27" s="74"/>
    </row>
    <row r="28" spans="1:20" ht="15.95" customHeight="1" x14ac:dyDescent="0.25">
      <c r="A28" s="73"/>
      <c r="C28" s="138" t="s">
        <v>55</v>
      </c>
      <c r="D28" s="138"/>
      <c r="E28" s="138"/>
      <c r="F28" s="76"/>
      <c r="O28" s="53"/>
      <c r="P28" s="53"/>
      <c r="Q28" s="53"/>
      <c r="R28" s="80"/>
      <c r="S28" s="80"/>
      <c r="T28" s="74"/>
    </row>
    <row r="29" spans="1:20" ht="15.95" customHeight="1" x14ac:dyDescent="0.25">
      <c r="A29" s="73"/>
      <c r="C29" s="138"/>
      <c r="D29" s="138"/>
      <c r="E29" s="138"/>
      <c r="F29" s="76"/>
      <c r="O29" s="135" t="s">
        <v>46</v>
      </c>
      <c r="P29" s="135"/>
      <c r="Q29" s="135"/>
      <c r="R29" s="136">
        <f>SUM(R42)</f>
        <v>56980</v>
      </c>
      <c r="S29" s="136"/>
      <c r="T29" s="74"/>
    </row>
    <row r="30" spans="1:20" ht="15.95" customHeight="1" x14ac:dyDescent="0.25">
      <c r="A30" s="73"/>
      <c r="C30" s="138"/>
      <c r="D30" s="138"/>
      <c r="E30" s="138"/>
      <c r="F30" s="76"/>
      <c r="O30" s="135"/>
      <c r="P30" s="135"/>
      <c r="Q30" s="135"/>
      <c r="R30" s="136"/>
      <c r="S30" s="136"/>
      <c r="T30" s="74"/>
    </row>
    <row r="31" spans="1:20" ht="15.95" customHeight="1" x14ac:dyDescent="0.25">
      <c r="A31" s="73"/>
      <c r="C31" s="138"/>
      <c r="D31" s="138"/>
      <c r="E31" s="138"/>
      <c r="G31" s="139">
        <f>SUM(R43)</f>
        <v>31680</v>
      </c>
      <c r="H31" s="139"/>
      <c r="T31" s="74"/>
    </row>
    <row r="32" spans="1:20" ht="15.95" customHeight="1" x14ac:dyDescent="0.25">
      <c r="A32" s="73"/>
      <c r="C32" s="138"/>
      <c r="D32" s="138"/>
      <c r="E32" s="138"/>
      <c r="G32" s="139"/>
      <c r="H32" s="139"/>
      <c r="T32" s="74"/>
    </row>
    <row r="33" spans="1:28" ht="15.95" customHeight="1" x14ac:dyDescent="0.25">
      <c r="A33" s="73"/>
      <c r="C33" s="138"/>
      <c r="D33" s="138"/>
      <c r="E33" s="138"/>
      <c r="G33" s="139"/>
      <c r="H33" s="139"/>
      <c r="T33" s="74"/>
    </row>
    <row r="34" spans="1:28" ht="12" customHeight="1" x14ac:dyDescent="0.25">
      <c r="A34" s="73"/>
      <c r="T34" s="74"/>
    </row>
    <row r="35" spans="1:28" ht="15" customHeight="1" x14ac:dyDescent="0.25">
      <c r="A35" s="93" t="s">
        <v>58</v>
      </c>
      <c r="B35" s="91" t="s">
        <v>10</v>
      </c>
      <c r="T35" s="74"/>
    </row>
    <row r="36" spans="1:28" ht="15" customHeight="1" thickBot="1" x14ac:dyDescent="0.3">
      <c r="A36" s="81"/>
      <c r="B36" s="82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2"/>
      <c r="O36" s="82"/>
      <c r="P36" s="82"/>
      <c r="Q36" s="82"/>
      <c r="R36" s="82"/>
      <c r="S36" s="82"/>
      <c r="T36" s="84"/>
    </row>
    <row r="37" spans="1:28" ht="12" customHeight="1" x14ac:dyDescent="0.25"/>
    <row r="38" spans="1:28" ht="12" customHeight="1" thickBot="1" x14ac:dyDescent="0.3"/>
    <row r="39" spans="1:28" ht="12" customHeight="1" x14ac:dyDescent="0.25">
      <c r="A39" s="69"/>
      <c r="B39" s="70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0"/>
      <c r="O39" s="70"/>
      <c r="P39" s="70"/>
      <c r="Q39" s="70"/>
      <c r="R39" s="70"/>
      <c r="S39" s="70"/>
      <c r="T39" s="72"/>
    </row>
    <row r="40" spans="1:28" ht="15.95" customHeight="1" x14ac:dyDescent="0.25">
      <c r="A40" s="73"/>
      <c r="B40" s="94" t="s">
        <v>59</v>
      </c>
      <c r="T40" s="74"/>
    </row>
    <row r="41" spans="1:28" ht="12" customHeight="1" thickBot="1" x14ac:dyDescent="0.3">
      <c r="A41" s="73"/>
      <c r="T41" s="74"/>
    </row>
    <row r="42" spans="1:28" s="35" customFormat="1" ht="56.25" customHeight="1" thickBot="1" x14ac:dyDescent="0.3">
      <c r="A42" s="85"/>
      <c r="B42" s="46" t="s">
        <v>39</v>
      </c>
      <c r="C42" s="47" t="s">
        <v>1</v>
      </c>
      <c r="D42" s="47" t="s">
        <v>48</v>
      </c>
      <c r="E42" s="47" t="s">
        <v>2</v>
      </c>
      <c r="F42" s="116" t="s">
        <v>37</v>
      </c>
      <c r="G42" s="116"/>
      <c r="H42" s="44" t="s">
        <v>51</v>
      </c>
      <c r="I42" s="45" t="s">
        <v>50</v>
      </c>
      <c r="J42" s="38" t="s">
        <v>6</v>
      </c>
      <c r="K42" s="37" t="s">
        <v>52</v>
      </c>
      <c r="L42" s="47" t="s">
        <v>49</v>
      </c>
      <c r="M42" s="37" t="s">
        <v>53</v>
      </c>
      <c r="N42" s="64" t="s">
        <v>50</v>
      </c>
      <c r="O42" s="117" t="s">
        <v>17</v>
      </c>
      <c r="P42" s="118"/>
      <c r="Q42" s="118"/>
      <c r="R42" s="119">
        <f>SUM(H45+M45)</f>
        <v>56980</v>
      </c>
      <c r="S42" s="120"/>
      <c r="T42" s="86"/>
    </row>
    <row r="43" spans="1:28" s="20" customFormat="1" ht="18" customHeight="1" thickBot="1" x14ac:dyDescent="0.3">
      <c r="A43" s="87"/>
      <c r="B43" s="58">
        <f>SUM(F8)</f>
        <v>30</v>
      </c>
      <c r="C43" s="59">
        <f>SUM(S3)</f>
        <v>100</v>
      </c>
      <c r="D43" s="60">
        <f>SUM(F11)</f>
        <v>0.6</v>
      </c>
      <c r="E43" s="50">
        <f>SUM(C43*D43)</f>
        <v>60</v>
      </c>
      <c r="F43" s="121">
        <f>SUM(F14)</f>
        <v>0.1</v>
      </c>
      <c r="G43" s="122"/>
      <c r="H43" s="123">
        <f>SUM(C43*F43*B43)</f>
        <v>300</v>
      </c>
      <c r="I43" s="125">
        <v>154</v>
      </c>
      <c r="J43" s="58">
        <f>SUM(F17)</f>
        <v>20</v>
      </c>
      <c r="K43" s="61">
        <f>SUM(F20)</f>
        <v>0.05</v>
      </c>
      <c r="L43" s="127">
        <f>SUM(C43*D43+C43*F43)</f>
        <v>70</v>
      </c>
      <c r="M43" s="123">
        <f>SUM(C43*(D43+F43))*J43*K43</f>
        <v>70</v>
      </c>
      <c r="N43" s="129">
        <v>154</v>
      </c>
      <c r="O43" s="131" t="s">
        <v>20</v>
      </c>
      <c r="P43" s="132"/>
      <c r="Q43" s="132"/>
      <c r="R43" s="103">
        <f>SUM(R42-N3)</f>
        <v>31680</v>
      </c>
      <c r="S43" s="104"/>
      <c r="T43" s="88"/>
      <c r="AB43" s="34"/>
    </row>
    <row r="44" spans="1:28" s="35" customFormat="1" ht="18" customHeight="1" thickBot="1" x14ac:dyDescent="0.3">
      <c r="A44" s="85"/>
      <c r="B44" s="43"/>
      <c r="C44" s="43"/>
      <c r="D44" s="43"/>
      <c r="E44" s="43"/>
      <c r="F44" s="51" t="s">
        <v>5</v>
      </c>
      <c r="G44" s="52">
        <f>SUM(C43*F43)</f>
        <v>10</v>
      </c>
      <c r="H44" s="124"/>
      <c r="I44" s="126"/>
      <c r="J44" s="51" t="s">
        <v>54</v>
      </c>
      <c r="K44" s="189">
        <f>SUM(J43*K43)</f>
        <v>1</v>
      </c>
      <c r="L44" s="128"/>
      <c r="M44" s="124"/>
      <c r="N44" s="130"/>
      <c r="O44" s="133"/>
      <c r="P44" s="134"/>
      <c r="Q44" s="134"/>
      <c r="R44" s="105"/>
      <c r="S44" s="106"/>
      <c r="T44" s="86"/>
    </row>
    <row r="45" spans="1:28" s="20" customFormat="1" ht="25.5" customHeight="1" thickBot="1" x14ac:dyDescent="0.3">
      <c r="A45" s="87"/>
      <c r="B45" s="107" t="s">
        <v>12</v>
      </c>
      <c r="C45" s="107"/>
      <c r="D45" s="107"/>
      <c r="E45" s="107"/>
      <c r="F45" s="107"/>
      <c r="G45" s="107"/>
      <c r="H45" s="108">
        <f>SUM(H43*I43)</f>
        <v>46200</v>
      </c>
      <c r="I45" s="109"/>
      <c r="J45" s="107" t="s">
        <v>13</v>
      </c>
      <c r="K45" s="107"/>
      <c r="L45" s="107"/>
      <c r="M45" s="110">
        <f>SUM(M43*I43)</f>
        <v>10780</v>
      </c>
      <c r="N45" s="111"/>
      <c r="O45" s="112" t="s">
        <v>15</v>
      </c>
      <c r="P45" s="113"/>
      <c r="Q45" s="113"/>
      <c r="R45" s="114">
        <f>SUM(N3/(R42/I43))</f>
        <v>68.378378378378372</v>
      </c>
      <c r="S45" s="115"/>
      <c r="T45" s="89"/>
    </row>
    <row r="46" spans="1:28" s="35" customFormat="1" ht="14.25" customHeight="1" x14ac:dyDescent="0.25">
      <c r="A46" s="85"/>
      <c r="C46" s="36"/>
      <c r="D46" s="36"/>
      <c r="E46" s="36"/>
      <c r="F46" s="36"/>
      <c r="G46" s="36"/>
      <c r="H46" s="39"/>
      <c r="I46" s="39"/>
      <c r="J46" s="39"/>
      <c r="K46" s="39"/>
      <c r="L46" s="39"/>
      <c r="O46" s="62"/>
      <c r="P46" s="62"/>
      <c r="Q46" s="62"/>
      <c r="T46" s="86"/>
    </row>
    <row r="47" spans="1:28" s="20" customFormat="1" ht="22.5" customHeight="1" x14ac:dyDescent="0.25">
      <c r="A47" s="93" t="s">
        <v>58</v>
      </c>
      <c r="B47" s="92" t="s">
        <v>16</v>
      </c>
      <c r="C47" s="54"/>
      <c r="D47" s="54"/>
      <c r="E47" s="54"/>
      <c r="F47" s="54"/>
      <c r="G47" s="54"/>
      <c r="J47" s="54"/>
      <c r="K47" s="54"/>
      <c r="L47" s="54"/>
      <c r="M47" s="54"/>
      <c r="T47" s="95"/>
    </row>
    <row r="48" spans="1:28" s="20" customFormat="1" ht="11.25" customHeight="1" thickBot="1" x14ac:dyDescent="0.3">
      <c r="A48" s="96"/>
      <c r="B48" s="97"/>
      <c r="C48" s="98"/>
      <c r="D48" s="98"/>
      <c r="E48" s="98"/>
      <c r="F48" s="98"/>
      <c r="G48" s="98"/>
      <c r="H48" s="99"/>
      <c r="I48" s="63"/>
      <c r="J48" s="63"/>
      <c r="K48" s="63"/>
      <c r="L48" s="63"/>
      <c r="M48" s="63"/>
      <c r="N48" s="97"/>
      <c r="O48" s="97"/>
      <c r="P48" s="97"/>
      <c r="Q48" s="97"/>
      <c r="R48" s="97"/>
      <c r="S48" s="97"/>
      <c r="T48" s="100"/>
    </row>
    <row r="49" spans="2:19" s="53" customFormat="1" ht="15.75" x14ac:dyDescent="0.25">
      <c r="C49" s="55"/>
      <c r="D49" s="55"/>
      <c r="E49" s="55"/>
      <c r="F49" s="55"/>
      <c r="G49" s="55"/>
      <c r="J49" s="55"/>
      <c r="K49" s="55"/>
      <c r="L49" s="55"/>
      <c r="M49" s="55"/>
    </row>
    <row r="50" spans="2:19" s="35" customFormat="1" ht="12" x14ac:dyDescent="0.25">
      <c r="B50" s="36"/>
      <c r="C50" s="36"/>
      <c r="D50" s="36"/>
      <c r="E50" s="36"/>
      <c r="F50" s="36"/>
      <c r="G50" s="36"/>
      <c r="H50" s="39"/>
      <c r="I50" s="39"/>
      <c r="J50" s="39"/>
      <c r="K50" s="39"/>
      <c r="L50" s="39"/>
      <c r="N50" s="36"/>
      <c r="O50" s="36"/>
      <c r="P50" s="36"/>
      <c r="R50" s="49"/>
      <c r="S50" s="49"/>
    </row>
    <row r="51" spans="2:19" s="35" customFormat="1" ht="18" customHeight="1" x14ac:dyDescent="0.25">
      <c r="C51" s="40"/>
      <c r="D51" s="40"/>
      <c r="E51" s="40"/>
      <c r="F51" s="40"/>
      <c r="G51" s="40"/>
      <c r="H51" s="40"/>
      <c r="I51" s="40"/>
      <c r="J51" s="40"/>
      <c r="R51" s="48"/>
      <c r="S51" s="48"/>
    </row>
    <row r="52" spans="2:19" s="35" customFormat="1" ht="18" customHeight="1" x14ac:dyDescent="0.25">
      <c r="F52" s="40"/>
      <c r="G52" s="40"/>
      <c r="H52" s="40"/>
      <c r="I52" s="40"/>
      <c r="J52" s="40"/>
    </row>
  </sheetData>
  <mergeCells count="42">
    <mergeCell ref="N3:O3"/>
    <mergeCell ref="B6:D6"/>
    <mergeCell ref="M45:N45"/>
    <mergeCell ref="L43:L44"/>
    <mergeCell ref="M43:M44"/>
    <mergeCell ref="N43:N44"/>
    <mergeCell ref="O42:Q42"/>
    <mergeCell ref="P3:R3"/>
    <mergeCell ref="D24:F26"/>
    <mergeCell ref="F43:G43"/>
    <mergeCell ref="J45:L45"/>
    <mergeCell ref="H43:H44"/>
    <mergeCell ref="F17:F18"/>
    <mergeCell ref="C20:E21"/>
    <mergeCell ref="F20:F21"/>
    <mergeCell ref="O45:Q45"/>
    <mergeCell ref="R45:S45"/>
    <mergeCell ref="O43:Q44"/>
    <mergeCell ref="R43:S44"/>
    <mergeCell ref="O29:Q30"/>
    <mergeCell ref="R29:S30"/>
    <mergeCell ref="C17:E18"/>
    <mergeCell ref="R42:S42"/>
    <mergeCell ref="O9:Q12"/>
    <mergeCell ref="R11:S12"/>
    <mergeCell ref="R13:S14"/>
    <mergeCell ref="O26:Q27"/>
    <mergeCell ref="O23:Q24"/>
    <mergeCell ref="R23:S24"/>
    <mergeCell ref="R26:S27"/>
    <mergeCell ref="G31:H33"/>
    <mergeCell ref="C8:E9"/>
    <mergeCell ref="C11:E12"/>
    <mergeCell ref="F8:F9"/>
    <mergeCell ref="F11:F12"/>
    <mergeCell ref="C14:E15"/>
    <mergeCell ref="F14:F15"/>
    <mergeCell ref="B45:G45"/>
    <mergeCell ref="H45:I45"/>
    <mergeCell ref="F42:G42"/>
    <mergeCell ref="I43:I44"/>
    <mergeCell ref="C28:E33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53176-D46B-4A08-B906-E915AFA52A4A}">
  <dimension ref="A1:L21"/>
  <sheetViews>
    <sheetView showGridLines="0" zoomScale="110" zoomScaleNormal="110" workbookViewId="0">
      <selection activeCell="C5" sqref="C5"/>
    </sheetView>
  </sheetViews>
  <sheetFormatPr baseColWidth="10" defaultRowHeight="15" x14ac:dyDescent="0.25"/>
  <cols>
    <col min="1" max="1" width="16.7109375" style="12" customWidth="1"/>
    <col min="2" max="2" width="7.85546875" style="12" customWidth="1"/>
    <col min="3" max="3" width="12.28515625" style="12" customWidth="1"/>
    <col min="4" max="4" width="7.28515625" style="12" customWidth="1"/>
    <col min="5" max="5" width="9.7109375" style="12" customWidth="1"/>
    <col min="6" max="6" width="6.140625" style="12" customWidth="1"/>
    <col min="7" max="7" width="15.5703125" style="12" customWidth="1"/>
    <col min="8" max="8" width="16.140625" style="12" customWidth="1"/>
    <col min="9" max="16384" width="11.42578125" style="16"/>
  </cols>
  <sheetData>
    <row r="1" spans="1:8" ht="27" customHeight="1" thickBot="1" x14ac:dyDescent="0.3">
      <c r="A1" s="180" t="s">
        <v>14</v>
      </c>
      <c r="B1" s="181"/>
      <c r="C1" s="181"/>
      <c r="D1" s="181"/>
      <c r="E1" s="181"/>
      <c r="F1" s="181"/>
      <c r="G1" s="181"/>
      <c r="H1" s="182"/>
    </row>
    <row r="2" spans="1:8" ht="18" customHeight="1" thickBot="1" x14ac:dyDescent="0.3">
      <c r="A2" s="183" t="s">
        <v>0</v>
      </c>
      <c r="B2" s="184"/>
      <c r="C2" s="185">
        <v>7400</v>
      </c>
      <c r="D2" s="186"/>
      <c r="E2" s="159" t="s">
        <v>11</v>
      </c>
      <c r="F2" s="160"/>
      <c r="G2" s="160"/>
      <c r="H2" s="22">
        <v>100</v>
      </c>
    </row>
    <row r="3" spans="1:8" ht="15.75" thickBot="1" x14ac:dyDescent="0.3">
      <c r="A3" s="1"/>
      <c r="B3" s="1"/>
      <c r="C3" s="2"/>
      <c r="D3" s="2"/>
      <c r="E3" s="1"/>
      <c r="F3" s="1"/>
      <c r="G3" s="1"/>
      <c r="H3" s="3"/>
    </row>
    <row r="4" spans="1:8" ht="51.75" thickBot="1" x14ac:dyDescent="0.3">
      <c r="A4" s="4" t="s">
        <v>21</v>
      </c>
      <c r="B4" s="5" t="s">
        <v>1</v>
      </c>
      <c r="C4" s="5" t="s">
        <v>18</v>
      </c>
      <c r="D4" s="5" t="s">
        <v>2</v>
      </c>
      <c r="E4" s="187" t="s">
        <v>37</v>
      </c>
      <c r="F4" s="188"/>
      <c r="G4" s="6" t="s">
        <v>3</v>
      </c>
      <c r="H4" s="7" t="s">
        <v>4</v>
      </c>
    </row>
    <row r="5" spans="1:8" ht="18" customHeight="1" thickBot="1" x14ac:dyDescent="0.3">
      <c r="A5" s="30">
        <v>30</v>
      </c>
      <c r="B5" s="26">
        <f>SUM(H2)</f>
        <v>100</v>
      </c>
      <c r="C5" s="31">
        <v>0.6</v>
      </c>
      <c r="D5" s="27">
        <f>SUM(B5*C5)</f>
        <v>60</v>
      </c>
      <c r="E5" s="174">
        <v>0.1</v>
      </c>
      <c r="F5" s="175"/>
      <c r="G5" s="176">
        <f>SUM(B5*E5*A5)</f>
        <v>300</v>
      </c>
      <c r="H5" s="178">
        <v>154</v>
      </c>
    </row>
    <row r="6" spans="1:8" ht="18" customHeight="1" thickBot="1" x14ac:dyDescent="0.3">
      <c r="A6" s="8"/>
      <c r="B6" s="9"/>
      <c r="C6" s="9"/>
      <c r="D6" s="9"/>
      <c r="E6" s="10" t="s">
        <v>5</v>
      </c>
      <c r="F6" s="28">
        <f>SUM(B5*E5)</f>
        <v>10</v>
      </c>
      <c r="G6" s="177"/>
      <c r="H6" s="179"/>
    </row>
    <row r="7" spans="1:8" ht="18" customHeight="1" thickBot="1" x14ac:dyDescent="0.3">
      <c r="A7" s="159" t="s">
        <v>12</v>
      </c>
      <c r="B7" s="160"/>
      <c r="C7" s="160"/>
      <c r="D7" s="160"/>
      <c r="E7" s="160"/>
      <c r="F7" s="161"/>
      <c r="G7" s="162">
        <f>SUM(G5*H5)</f>
        <v>46200</v>
      </c>
      <c r="H7" s="163"/>
    </row>
    <row r="8" spans="1:8" ht="15.75" thickBot="1" x14ac:dyDescent="0.3">
      <c r="A8" s="15"/>
      <c r="B8" s="1"/>
      <c r="C8" s="1"/>
      <c r="D8" s="1"/>
      <c r="E8" s="1"/>
      <c r="F8" s="1"/>
      <c r="G8" s="14"/>
      <c r="H8" s="14"/>
    </row>
    <row r="9" spans="1:8" ht="51.75" thickBot="1" x14ac:dyDescent="0.3">
      <c r="A9" s="11" t="s">
        <v>6</v>
      </c>
      <c r="B9" s="164" t="s">
        <v>7</v>
      </c>
      <c r="C9" s="165"/>
      <c r="D9" s="166" t="s">
        <v>19</v>
      </c>
      <c r="E9" s="167"/>
      <c r="F9" s="168"/>
      <c r="G9" s="6" t="s">
        <v>8</v>
      </c>
      <c r="H9" s="7" t="s">
        <v>9</v>
      </c>
    </row>
    <row r="10" spans="1:8" ht="18" customHeight="1" thickBot="1" x14ac:dyDescent="0.3">
      <c r="A10" s="32">
        <v>10</v>
      </c>
      <c r="B10" s="33">
        <v>0.1</v>
      </c>
      <c r="C10" s="23">
        <f>SUM(A10*B10)</f>
        <v>1</v>
      </c>
      <c r="D10" s="171">
        <f>SUM(D5+F6)</f>
        <v>70</v>
      </c>
      <c r="E10" s="172"/>
      <c r="F10" s="173"/>
      <c r="G10" s="24">
        <f>SUM(B5*(C5+E5))*A10*B10</f>
        <v>70</v>
      </c>
      <c r="H10" s="25">
        <v>154</v>
      </c>
    </row>
    <row r="11" spans="1:8" ht="18" customHeight="1" thickBot="1" x14ac:dyDescent="0.3">
      <c r="A11" s="159" t="s">
        <v>13</v>
      </c>
      <c r="B11" s="160"/>
      <c r="C11" s="160"/>
      <c r="D11" s="160"/>
      <c r="E11" s="160"/>
      <c r="F11" s="161"/>
      <c r="G11" s="169">
        <f>SUM(G10*H5)</f>
        <v>10780</v>
      </c>
      <c r="H11" s="170"/>
    </row>
    <row r="12" spans="1:8" ht="15.75" thickBot="1" x14ac:dyDescent="0.3"/>
    <row r="13" spans="1:8" ht="43.5" thickBot="1" x14ac:dyDescent="0.3">
      <c r="A13" s="148" t="s">
        <v>17</v>
      </c>
      <c r="B13" s="149"/>
      <c r="C13" s="149"/>
      <c r="D13" s="150"/>
      <c r="E13" s="151" t="s">
        <v>20</v>
      </c>
      <c r="F13" s="152"/>
      <c r="G13" s="153"/>
      <c r="H13" s="13" t="s">
        <v>15</v>
      </c>
    </row>
    <row r="14" spans="1:8" s="17" customFormat="1" ht="21.75" thickBot="1" x14ac:dyDescent="0.3">
      <c r="A14" s="154">
        <f>SUM(G7+G11)</f>
        <v>56980</v>
      </c>
      <c r="B14" s="155"/>
      <c r="C14" s="155"/>
      <c r="D14" s="156"/>
      <c r="E14" s="157">
        <f>SUM(A14-C2)</f>
        <v>49580</v>
      </c>
      <c r="F14" s="158"/>
      <c r="G14" s="158"/>
      <c r="H14" s="29">
        <f>SUM(C2/(A14/H5))</f>
        <v>20</v>
      </c>
    </row>
    <row r="16" spans="1:8" s="20" customFormat="1" ht="18" customHeight="1" x14ac:dyDescent="0.25">
      <c r="A16" s="18"/>
      <c r="B16" s="18" t="s">
        <v>10</v>
      </c>
      <c r="C16" s="19"/>
      <c r="D16" s="19"/>
      <c r="E16" s="19"/>
      <c r="F16" s="19"/>
      <c r="G16" s="19"/>
      <c r="H16" s="19"/>
    </row>
    <row r="17" spans="1:12" s="20" customFormat="1" ht="18" customHeight="1" x14ac:dyDescent="0.25">
      <c r="A17" s="21"/>
      <c r="B17" s="21" t="s">
        <v>16</v>
      </c>
      <c r="C17" s="19"/>
      <c r="D17" s="19"/>
      <c r="E17" s="19"/>
      <c r="F17" s="19"/>
      <c r="G17" s="19"/>
      <c r="H17" s="19"/>
    </row>
    <row r="21" spans="1:12" x14ac:dyDescent="0.25">
      <c r="L21" s="16">
        <v>4000</v>
      </c>
    </row>
  </sheetData>
  <mergeCells count="19">
    <mergeCell ref="E5:F5"/>
    <mergeCell ref="G5:G6"/>
    <mergeCell ref="H5:H6"/>
    <mergeCell ref="A1:H1"/>
    <mergeCell ref="A2:B2"/>
    <mergeCell ref="C2:D2"/>
    <mergeCell ref="E2:G2"/>
    <mergeCell ref="E4:F4"/>
    <mergeCell ref="A13:D13"/>
    <mergeCell ref="E13:G13"/>
    <mergeCell ref="A14:D14"/>
    <mergeCell ref="E14:G14"/>
    <mergeCell ref="A7:F7"/>
    <mergeCell ref="G7:H7"/>
    <mergeCell ref="B9:C9"/>
    <mergeCell ref="D9:F9"/>
    <mergeCell ref="A11:F11"/>
    <mergeCell ref="G11:H11"/>
    <mergeCell ref="D10:F10"/>
  </mergeCells>
  <pageMargins left="0.7" right="0.7" top="0.78740157499999996" bottom="0.78740157499999996" header="0.3" footer="0.3"/>
  <pageSetup paperSize="9" orientation="portrait" r:id="rId1"/>
  <ignoredErrors>
    <ignoredError sqref="G5 G7 F6 C10:D10 G11 E14 H14 A14 B5 D5 G1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 English draft</vt:lpstr>
      <vt:lpstr>Deutsch Entwurf</vt:lpstr>
      <vt:lpstr>Deutsch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</dc:creator>
  <cp:lastModifiedBy>Johann</cp:lastModifiedBy>
  <dcterms:created xsi:type="dcterms:W3CDTF">2023-02-13T10:03:58Z</dcterms:created>
  <dcterms:modified xsi:type="dcterms:W3CDTF">2023-02-16T14:38:35Z</dcterms:modified>
</cp:coreProperties>
</file>